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Cryopreservation\ZIRC RMMB Protocol\Web version of E400_RMMB Protocol\"/>
    </mc:Choice>
  </mc:AlternateContent>
  <xr:revisionPtr revIDLastSave="0" documentId="13_ncr:1_{E8DD9C69-ADC3-42DB-86A1-B9BFBAE45FD1}" xr6:coauthVersionLast="47" xr6:coauthVersionMax="47" xr10:uidLastSave="{00000000-0000-0000-0000-000000000000}"/>
  <bookViews>
    <workbookView xWindow="12" yWindow="48" windowWidth="21300" windowHeight="1018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7" i="1" l="1"/>
  <c r="B55" i="1"/>
  <c r="B58" i="1"/>
  <c r="B59" i="1"/>
  <c r="B47" i="1"/>
  <c r="B48" i="1"/>
  <c r="C63" i="1"/>
  <c r="C65" i="1"/>
  <c r="C68" i="1"/>
  <c r="C69" i="1"/>
  <c r="C70" i="1"/>
  <c r="B65" i="1"/>
  <c r="B68" i="1"/>
  <c r="B69" i="1"/>
  <c r="B70" i="1"/>
  <c r="E67" i="1"/>
  <c r="F67" i="1"/>
  <c r="H67" i="1"/>
  <c r="I67" i="1"/>
  <c r="G67" i="1"/>
  <c r="C67" i="1"/>
  <c r="B67" i="1"/>
  <c r="H66" i="1"/>
  <c r="I66" i="1"/>
  <c r="G66" i="1"/>
  <c r="C66" i="1"/>
  <c r="B66" i="1"/>
  <c r="C64" i="1"/>
  <c r="B63" i="1"/>
  <c r="B64" i="1"/>
  <c r="C62" i="1"/>
  <c r="B62" i="1"/>
  <c r="B12" i="1"/>
  <c r="B19" i="1"/>
  <c r="B21" i="1"/>
  <c r="B22" i="1"/>
  <c r="B11" i="1"/>
  <c r="B23" i="1"/>
  <c r="B29" i="1"/>
  <c r="B32" i="1"/>
  <c r="B33" i="1"/>
  <c r="B34" i="1"/>
  <c r="B26" i="1"/>
  <c r="C27" i="1"/>
  <c r="C29" i="1"/>
  <c r="C32" i="1"/>
  <c r="C33" i="1"/>
  <c r="C34" i="1"/>
  <c r="C26" i="1"/>
  <c r="B27" i="1"/>
  <c r="B28" i="1"/>
  <c r="C28" i="1"/>
  <c r="B30" i="1"/>
  <c r="C30" i="1"/>
  <c r="G30" i="1"/>
  <c r="H30" i="1"/>
  <c r="I30" i="1"/>
  <c r="B31" i="1"/>
  <c r="C31" i="1"/>
  <c r="E31" i="1"/>
  <c r="F31" i="1"/>
  <c r="G31" i="1"/>
  <c r="H31" i="1"/>
  <c r="I31" i="1"/>
</calcChain>
</file>

<file path=xl/sharedStrings.xml><?xml version="1.0" encoding="utf-8"?>
<sst xmlns="http://schemas.openxmlformats.org/spreadsheetml/2006/main" count="130" uniqueCount="63">
  <si>
    <t># Males giving sperm</t>
  </si>
  <si>
    <t>Cells/ml Undiluted =</t>
  </si>
  <si>
    <t>Cells/ml as read =</t>
  </si>
  <si>
    <t>Method Notes</t>
  </si>
  <si>
    <t>Pooled Sperm</t>
  </si>
  <si>
    <t>Final Conc of sperm as frozen (cells/mL)</t>
  </si>
  <si>
    <t>Nanodrop dilution:  uL pooled sperm</t>
  </si>
  <si>
    <t>Conc of sperm in 5uL aliquot (cells/mL)</t>
  </si>
  <si>
    <t>AS IS</t>
  </si>
  <si>
    <t># Males pulled</t>
  </si>
  <si>
    <t>Samples/Male</t>
  </si>
  <si>
    <t>Divided Vol</t>
  </si>
  <si>
    <t>Vol RMMB</t>
  </si>
  <si>
    <t>Pooled Vol (uL) - Measured</t>
  </si>
  <si>
    <t>Final Undiluted Vol (uL) - Calculated</t>
  </si>
  <si>
    <t>Final Dilu Volume</t>
  </si>
  <si>
    <t>RMMB Lot:</t>
  </si>
  <si>
    <t>Total # of samples to prepare</t>
  </si>
  <si>
    <t>Fish Line ID</t>
  </si>
  <si>
    <t>Suggested starting volume of E400:</t>
  </si>
  <si>
    <t>Number of Samples Desired</t>
  </si>
  <si>
    <t xml:space="preserve">Number of Test thaw(s) </t>
  </si>
  <si>
    <t>Total Samples Desired</t>
  </si>
  <si>
    <t>Diluted</t>
  </si>
  <si>
    <r>
      <t>Nanodrop Average OD</t>
    </r>
    <r>
      <rPr>
        <vertAlign val="subscript"/>
        <sz val="11"/>
        <color theme="1"/>
        <rFont val="Calibri"/>
        <family val="2"/>
        <scheme val="minor"/>
      </rPr>
      <t>400</t>
    </r>
  </si>
  <si>
    <t>NanoDrop Dilution Factor</t>
  </si>
  <si>
    <r>
      <t>Measure Nanodrop OD</t>
    </r>
    <r>
      <rPr>
        <vertAlign val="subscript"/>
        <sz val="11"/>
        <color theme="1"/>
        <rFont val="Calibri"/>
        <family val="2"/>
        <scheme val="minor"/>
      </rPr>
      <t>400</t>
    </r>
    <r>
      <rPr>
        <sz val="11"/>
        <color theme="1"/>
        <rFont val="Calibri"/>
        <family val="2"/>
        <scheme val="minor"/>
      </rPr>
      <t xml:space="preserve"> and calculate average OD</t>
    </r>
    <r>
      <rPr>
        <vertAlign val="subscript"/>
        <sz val="11"/>
        <color theme="1"/>
        <rFont val="Calibri"/>
        <family val="2"/>
        <scheme val="minor"/>
      </rPr>
      <t>400</t>
    </r>
  </si>
  <si>
    <t>Enter number of samples and test thaw(s) desired</t>
  </si>
  <si>
    <t>White and yellow fields contain formulas and will populate automatically</t>
  </si>
  <si>
    <t>User should complete all grey and blue fields.</t>
  </si>
  <si>
    <t>Spreadsheet Notes</t>
  </si>
  <si>
    <t>Collect and pool sperm in a microcentrifuge tube containing E400 held on ice</t>
  </si>
  <si>
    <t>Prepare NanoDrop dilution (typically 1:10 or 1:5)</t>
  </si>
  <si>
    <t>User Initials</t>
  </si>
  <si>
    <t>General Info</t>
  </si>
  <si>
    <t>Measure volume of pooled sperm with Pipetman (just prior to making NanoDrop dilution)</t>
  </si>
  <si>
    <t>Total Samples to Prepare</t>
  </si>
  <si>
    <t>"AS IS" cell count is the exisiting sperm concentration without additional dilution</t>
  </si>
  <si>
    <t xml:space="preserve">Final Cell Count (cells/sample) </t>
  </si>
  <si>
    <t>Freezing</t>
  </si>
  <si>
    <t>If preparing &gt;12 samples, split sperm into two tubes</t>
  </si>
  <si>
    <t>Enter divided sperm volume into table below to calculate RMMB volume</t>
  </si>
  <si>
    <r>
      <t xml:space="preserve">uL E400 to add (must be </t>
    </r>
    <r>
      <rPr>
        <b/>
        <u/>
        <sz val="11"/>
        <color theme="1"/>
        <rFont val="Calibri"/>
        <family val="2"/>
        <scheme val="minor"/>
      </rPr>
      <t>Positive</t>
    </r>
    <r>
      <rPr>
        <b/>
        <sz val="11"/>
        <color theme="1"/>
        <rFont val="Calibri"/>
        <family val="2"/>
        <scheme val="minor"/>
      </rPr>
      <t xml:space="preserve"> No.)</t>
    </r>
  </si>
  <si>
    <t>Add RMMB to sperm, aliquot to cryovials (20 µL each), freeze in dry ice</t>
  </si>
  <si>
    <t>Transfer vials to LN2 after 20-45 min.</t>
  </si>
  <si>
    <t>Final Dilution volume (µL)</t>
  </si>
  <si>
    <t>Total µL RMMB to add (15µL/sample)</t>
  </si>
  <si>
    <t>Final Sperm Dilution</t>
  </si>
  <si>
    <t>2023_XX_XX  Pooled Sperm Freeze Data</t>
  </si>
  <si>
    <t xml:space="preserve"> uL E400 to add</t>
  </si>
  <si>
    <t xml:space="preserve">Final Sperm Dilution </t>
  </si>
  <si>
    <t># of Samples</t>
  </si>
  <si>
    <t>To Freeze</t>
  </si>
  <si>
    <t>To Prepare</t>
  </si>
  <si>
    <r>
      <t>For final sperm dilution, add the indicated volume of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E400 from table:</t>
    </r>
  </si>
  <si>
    <t>Starting Vol (uL) E400</t>
  </si>
  <si>
    <t xml:space="preserve">                                     uL E400</t>
  </si>
  <si>
    <t>Grey fields are information only; Blue fields are used in formulas</t>
  </si>
  <si>
    <t>Short-fin zebrafish = (# males - 2) x 5 µL</t>
  </si>
  <si>
    <t>Long-fin zebrafish =  (# males - 4) x 5 µL</t>
  </si>
  <si>
    <t>"Diluted" cell count adjusts based on the total number of samples desired</t>
  </si>
  <si>
    <t>For best results, a final cell count of 2.0E+06 to 8.0E+06 cells/sample is recommended</t>
  </si>
  <si>
    <r>
      <t xml:space="preserve">Total Samples to </t>
    </r>
    <r>
      <rPr>
        <u/>
        <sz val="11"/>
        <color theme="1"/>
        <rFont val="Calibri"/>
        <family val="2"/>
        <scheme val="minor"/>
      </rPr>
      <t>Prepare</t>
    </r>
    <r>
      <rPr>
        <sz val="11"/>
        <color theme="1"/>
        <rFont val="Calibri"/>
        <family val="2"/>
        <scheme val="minor"/>
      </rPr>
      <t xml:space="preserve"> will self populate (+1 or +2 to account for pipetting loss)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</si>
</sst>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0" xfId="0" applyNumberFormat="1"/>
    <xf numFmtId="49" fontId="9" fillId="0" borderId="0" xfId="0" applyNumberFormat="1" applyFont="1" applyAlignment="1">
      <alignment horizontal="left"/>
    </xf>
    <xf numFmtId="0" fontId="9" fillId="0" borderId="2" xfId="0" applyFont="1" applyBorder="1" applyAlignment="1">
      <alignment horizontal="left"/>
    </xf>
    <xf numFmtId="0" fontId="5" fillId="0" borderId="0" xfId="0" applyFont="1"/>
    <xf numFmtId="0" fontId="7" fillId="0" borderId="2" xfId="0" applyFont="1" applyBorder="1"/>
    <xf numFmtId="0" fontId="7" fillId="3" borderId="2" xfId="0" applyFont="1" applyFill="1" applyBorder="1"/>
    <xf numFmtId="0" fontId="7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7" fillId="6" borderId="2" xfId="0" applyFont="1" applyFill="1" applyBorder="1"/>
    <xf numFmtId="0" fontId="1" fillId="0" borderId="2" xfId="0" applyFont="1" applyBorder="1"/>
    <xf numFmtId="0" fontId="8" fillId="0" borderId="1" xfId="0" applyFont="1" applyBorder="1"/>
    <xf numFmtId="11" fontId="7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1" fontId="0" fillId="0" borderId="15" xfId="0" applyNumberFormat="1" applyBorder="1" applyAlignment="1">
      <alignment horizontal="center"/>
    </xf>
    <xf numFmtId="11" fontId="1" fillId="0" borderId="15" xfId="0" applyNumberFormat="1" applyFont="1" applyBorder="1" applyAlignment="1">
      <alignment horizontal="center"/>
    </xf>
    <xf numFmtId="11" fontId="4" fillId="0" borderId="13" xfId="0" applyNumberFormat="1" applyFont="1" applyBorder="1" applyAlignment="1">
      <alignment horizontal="center"/>
    </xf>
    <xf numFmtId="0" fontId="0" fillId="0" borderId="6" xfId="0" applyBorder="1"/>
    <xf numFmtId="0" fontId="6" fillId="3" borderId="11" xfId="0" applyFont="1" applyFill="1" applyBorder="1" applyAlignment="1">
      <alignment horizontal="center"/>
    </xf>
    <xf numFmtId="0" fontId="7" fillId="7" borderId="2" xfId="0" applyFont="1" applyFill="1" applyBorder="1"/>
    <xf numFmtId="165" fontId="1" fillId="0" borderId="15" xfId="0" applyNumberFormat="1" applyFont="1" applyBorder="1" applyAlignment="1">
      <alignment horizontal="center"/>
    </xf>
    <xf numFmtId="165" fontId="1" fillId="7" borderId="15" xfId="0" applyNumberFormat="1" applyFont="1" applyFill="1" applyBorder="1" applyAlignment="1">
      <alignment horizontal="center"/>
    </xf>
    <xf numFmtId="11" fontId="7" fillId="0" borderId="16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1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4" fillId="0" borderId="7" xfId="0" applyNumberFormat="1" applyFont="1" applyBorder="1" applyAlignment="1">
      <alignment horizontal="center"/>
    </xf>
    <xf numFmtId="165" fontId="1" fillId="8" borderId="18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7" fillId="5" borderId="8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5" xfId="0" applyBorder="1"/>
    <xf numFmtId="0" fontId="0" fillId="8" borderId="7" xfId="0" applyFill="1" applyBorder="1" applyAlignment="1">
      <alignment horizontal="center" vertical="center"/>
    </xf>
    <xf numFmtId="0" fontId="0" fillId="0" borderId="3" xfId="0" applyBorder="1"/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7" fillId="0" borderId="3" xfId="0" applyFont="1" applyBorder="1"/>
    <xf numFmtId="0" fontId="7" fillId="8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9" fillId="5" borderId="4" xfId="0" applyFont="1" applyFill="1" applyBorder="1"/>
    <xf numFmtId="14" fontId="9" fillId="5" borderId="4" xfId="0" applyNumberFormat="1" applyFont="1" applyFill="1" applyBorder="1" applyAlignment="1">
      <alignment horizontal="center"/>
    </xf>
    <xf numFmtId="0" fontId="0" fillId="2" borderId="4" xfId="0" applyFill="1" applyBorder="1"/>
    <xf numFmtId="0" fontId="4" fillId="2" borderId="8" xfId="0" applyFont="1" applyFill="1" applyBorder="1"/>
    <xf numFmtId="0" fontId="4" fillId="0" borderId="2" xfId="0" applyFont="1" applyBorder="1"/>
    <xf numFmtId="0" fontId="1" fillId="0" borderId="1" xfId="0" applyFont="1" applyBorder="1"/>
    <xf numFmtId="49" fontId="0" fillId="0" borderId="1" xfId="0" applyNumberFormat="1" applyBorder="1"/>
    <xf numFmtId="49" fontId="0" fillId="0" borderId="6" xfId="0" applyNumberFormat="1" applyBorder="1"/>
    <xf numFmtId="49" fontId="0" fillId="0" borderId="7" xfId="0" applyNumberFormat="1" applyBorder="1" applyAlignment="1">
      <alignment horizontal="left"/>
    </xf>
    <xf numFmtId="0" fontId="7" fillId="5" borderId="1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25" xfId="0" applyFill="1" applyBorder="1"/>
    <xf numFmtId="2" fontId="17" fillId="3" borderId="15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8" fillId="0" borderId="0" xfId="0" applyFont="1"/>
    <xf numFmtId="49" fontId="10" fillId="0" borderId="0" xfId="0" applyNumberFormat="1" applyFont="1"/>
    <xf numFmtId="49" fontId="16" fillId="0" borderId="0" xfId="0" applyNumberFormat="1" applyFont="1"/>
    <xf numFmtId="0" fontId="0" fillId="0" borderId="0" xfId="0" applyAlignment="1">
      <alignment horizontal="left" vertical="center"/>
    </xf>
    <xf numFmtId="18" fontId="0" fillId="0" borderId="0" xfId="0" applyNumberFormat="1"/>
    <xf numFmtId="49" fontId="2" fillId="0" borderId="0" xfId="0" applyNumberFormat="1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7" borderId="18" xfId="0" applyFill="1" applyBorder="1"/>
    <xf numFmtId="0" fontId="0" fillId="0" borderId="0" xfId="0" applyAlignment="1">
      <alignment horizontal="center" vertical="center"/>
    </xf>
    <xf numFmtId="0" fontId="12" fillId="0" borderId="14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9" xfId="0" applyFont="1" applyBorder="1" applyAlignment="1">
      <alignment horizontal="center"/>
    </xf>
    <xf numFmtId="0" fontId="12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6"/>
  <sheetViews>
    <sheetView tabSelected="1" zoomScale="90" zoomScaleNormal="90" zoomScalePageLayoutView="90" workbookViewId="0">
      <selection activeCell="N37" sqref="N37"/>
    </sheetView>
  </sheetViews>
  <sheetFormatPr defaultColWidth="8.77734375" defaultRowHeight="14.4" x14ac:dyDescent="0.3"/>
  <cols>
    <col min="1" max="1" width="36.77734375" customWidth="1"/>
    <col min="2" max="3" width="11.77734375" customWidth="1"/>
    <col min="4" max="4" width="10.6640625" customWidth="1"/>
    <col min="5" max="5" width="11.44140625" customWidth="1"/>
    <col min="6" max="7" width="9.77734375" customWidth="1"/>
    <col min="8" max="8" width="9.77734375" style="3" customWidth="1"/>
    <col min="9" max="11" width="9.77734375" customWidth="1"/>
    <col min="12" max="14" width="10" customWidth="1"/>
    <col min="15" max="15" width="10.109375" customWidth="1"/>
  </cols>
  <sheetData>
    <row r="1" spans="1:15" x14ac:dyDescent="0.3">
      <c r="A1" s="56" t="s">
        <v>48</v>
      </c>
      <c r="B1" s="57"/>
      <c r="C1" s="57"/>
      <c r="D1" s="58" t="s">
        <v>16</v>
      </c>
      <c r="E1" s="59"/>
      <c r="F1" s="57"/>
      <c r="G1" s="57"/>
      <c r="H1" s="60"/>
      <c r="I1" s="60"/>
      <c r="J1" s="57"/>
      <c r="K1" s="61"/>
      <c r="O1" s="6"/>
    </row>
    <row r="2" spans="1:15" x14ac:dyDescent="0.3">
      <c r="A2" s="62"/>
      <c r="B2" s="6"/>
      <c r="C2" s="6"/>
      <c r="D2" s="81"/>
      <c r="E2" s="82"/>
      <c r="F2" s="6"/>
      <c r="G2" s="6"/>
      <c r="H2"/>
      <c r="J2" s="6"/>
      <c r="K2" s="63"/>
      <c r="O2" s="6"/>
    </row>
    <row r="3" spans="1:15" ht="15" thickBot="1" x14ac:dyDescent="0.35">
      <c r="A3" s="7" t="s">
        <v>34</v>
      </c>
      <c r="D3" s="83" t="s">
        <v>30</v>
      </c>
      <c r="H3"/>
      <c r="K3" s="1"/>
    </row>
    <row r="4" spans="1:15" x14ac:dyDescent="0.3">
      <c r="A4" s="38" t="s">
        <v>33</v>
      </c>
      <c r="B4" s="39"/>
      <c r="D4" s="84" t="s">
        <v>29</v>
      </c>
      <c r="H4"/>
      <c r="K4" s="1"/>
    </row>
    <row r="5" spans="1:15" x14ac:dyDescent="0.3">
      <c r="A5" s="5" t="s">
        <v>18</v>
      </c>
      <c r="B5" s="67"/>
      <c r="D5" s="85" t="s">
        <v>57</v>
      </c>
      <c r="H5"/>
      <c r="K5" s="1"/>
    </row>
    <row r="6" spans="1:15" x14ac:dyDescent="0.3">
      <c r="A6" s="5" t="s">
        <v>18</v>
      </c>
      <c r="B6" s="67"/>
      <c r="C6" s="86"/>
      <c r="D6" t="s">
        <v>28</v>
      </c>
      <c r="K6" s="1"/>
    </row>
    <row r="7" spans="1:15" x14ac:dyDescent="0.3">
      <c r="A7" s="2" t="s">
        <v>9</v>
      </c>
      <c r="B7" s="40"/>
      <c r="C7" s="87"/>
      <c r="D7" t="s">
        <v>27</v>
      </c>
      <c r="K7" s="1"/>
      <c r="L7" s="11"/>
    </row>
    <row r="8" spans="1:15" x14ac:dyDescent="0.3">
      <c r="A8" s="15" t="s">
        <v>55</v>
      </c>
      <c r="B8" s="41"/>
      <c r="C8" s="87"/>
      <c r="D8" t="s">
        <v>62</v>
      </c>
      <c r="K8" s="1"/>
      <c r="L8" s="11"/>
    </row>
    <row r="9" spans="1:15" x14ac:dyDescent="0.3">
      <c r="A9" s="42" t="s">
        <v>20</v>
      </c>
      <c r="B9" s="43"/>
      <c r="C9" s="87"/>
      <c r="D9" s="88"/>
      <c r="K9" s="1"/>
      <c r="L9" s="11"/>
    </row>
    <row r="10" spans="1:15" x14ac:dyDescent="0.3">
      <c r="A10" s="2" t="s">
        <v>21</v>
      </c>
      <c r="B10" s="44"/>
      <c r="C10" s="87"/>
      <c r="D10" s="88" t="s">
        <v>3</v>
      </c>
      <c r="K10" s="1"/>
      <c r="L10" s="11"/>
    </row>
    <row r="11" spans="1:15" x14ac:dyDescent="0.3">
      <c r="A11" s="2" t="s">
        <v>22</v>
      </c>
      <c r="B11" s="45">
        <f>SUM(B9:B10)</f>
        <v>0</v>
      </c>
      <c r="C11" s="87"/>
      <c r="D11" s="3" t="s">
        <v>19</v>
      </c>
      <c r="G11" t="s">
        <v>58</v>
      </c>
      <c r="H11" s="86"/>
      <c r="K11" s="12"/>
      <c r="L11" s="11"/>
    </row>
    <row r="12" spans="1:15" ht="15" thickBot="1" x14ac:dyDescent="0.35">
      <c r="A12" s="46" t="s">
        <v>36</v>
      </c>
      <c r="B12" s="47">
        <f>IF(B11&lt;13,B11+1, B11+2)</f>
        <v>1</v>
      </c>
      <c r="C12" s="87"/>
      <c r="G12" s="86" t="s">
        <v>59</v>
      </c>
      <c r="H12"/>
      <c r="I12" s="89"/>
      <c r="K12" s="1"/>
      <c r="L12" s="11"/>
    </row>
    <row r="13" spans="1:15" x14ac:dyDescent="0.3">
      <c r="A13" s="2"/>
      <c r="C13" s="87"/>
      <c r="D13" s="3" t="s">
        <v>31</v>
      </c>
      <c r="H13"/>
      <c r="J13" s="83"/>
      <c r="K13" s="16"/>
      <c r="L13" s="11"/>
    </row>
    <row r="14" spans="1:15" ht="15" thickBot="1" x14ac:dyDescent="0.35">
      <c r="A14" s="7" t="s">
        <v>4</v>
      </c>
      <c r="D14" t="s">
        <v>35</v>
      </c>
      <c r="H14"/>
      <c r="J14" s="90"/>
      <c r="K14" s="10"/>
    </row>
    <row r="15" spans="1:15" x14ac:dyDescent="0.3">
      <c r="A15" s="48" t="s">
        <v>0</v>
      </c>
      <c r="B15" s="49"/>
      <c r="D15" t="s">
        <v>32</v>
      </c>
      <c r="H15"/>
      <c r="J15" s="91"/>
      <c r="K15" s="10"/>
    </row>
    <row r="16" spans="1:15" ht="15.6" x14ac:dyDescent="0.35">
      <c r="A16" s="15" t="s">
        <v>13</v>
      </c>
      <c r="B16" s="50"/>
      <c r="D16" t="s">
        <v>26</v>
      </c>
      <c r="H16"/>
      <c r="K16" s="1"/>
    </row>
    <row r="17" spans="1:11" x14ac:dyDescent="0.3">
      <c r="A17" s="2" t="s">
        <v>6</v>
      </c>
      <c r="B17" s="50"/>
      <c r="H17"/>
      <c r="J17" s="91"/>
      <c r="K17" s="10"/>
    </row>
    <row r="18" spans="1:11" x14ac:dyDescent="0.3">
      <c r="A18" s="2" t="s">
        <v>56</v>
      </c>
      <c r="B18" s="50"/>
      <c r="C18" s="92"/>
      <c r="D18" s="83" t="s">
        <v>47</v>
      </c>
      <c r="H18"/>
      <c r="K18" s="1"/>
    </row>
    <row r="19" spans="1:11" x14ac:dyDescent="0.3">
      <c r="A19" s="2" t="s">
        <v>25</v>
      </c>
      <c r="B19" s="51" t="e">
        <f>(B17+B18)/B17</f>
        <v>#DIV/0!</v>
      </c>
      <c r="D19" t="s">
        <v>37</v>
      </c>
      <c r="H19"/>
      <c r="K19" s="1"/>
    </row>
    <row r="20" spans="1:11" ht="15.6" x14ac:dyDescent="0.35">
      <c r="A20" s="2" t="s">
        <v>24</v>
      </c>
      <c r="B20" s="52"/>
      <c r="D20" t="s">
        <v>60</v>
      </c>
      <c r="H20"/>
      <c r="K20" s="1"/>
    </row>
    <row r="21" spans="1:11" x14ac:dyDescent="0.3">
      <c r="A21" s="2" t="s">
        <v>2</v>
      </c>
      <c r="B21" s="35">
        <f>(600000000*B20*B20*B20)-(400000000*B20*B20)+(400000000*B20)</f>
        <v>0</v>
      </c>
      <c r="D21" t="s">
        <v>61</v>
      </c>
      <c r="H21"/>
      <c r="K21" s="1"/>
    </row>
    <row r="22" spans="1:11" ht="15" customHeight="1" x14ac:dyDescent="0.3">
      <c r="A22" s="2" t="s">
        <v>1</v>
      </c>
      <c r="B22" s="35" t="e">
        <f>B21*B19</f>
        <v>#DIV/0!</v>
      </c>
      <c r="D22" s="4" t="s">
        <v>54</v>
      </c>
      <c r="J22" s="78" t="s">
        <v>49</v>
      </c>
      <c r="K22" s="93"/>
    </row>
    <row r="23" spans="1:11" ht="15" thickBot="1" x14ac:dyDescent="0.35">
      <c r="A23" s="46" t="s">
        <v>14</v>
      </c>
      <c r="B23" s="53">
        <f>B16-B17</f>
        <v>0</v>
      </c>
      <c r="H23"/>
      <c r="K23" s="1"/>
    </row>
    <row r="24" spans="1:11" ht="15" thickBot="1" x14ac:dyDescent="0.35">
      <c r="A24" s="2"/>
      <c r="B24" s="94"/>
      <c r="E24" s="83" t="s">
        <v>39</v>
      </c>
      <c r="K24" s="1"/>
    </row>
    <row r="25" spans="1:11" ht="15" thickBot="1" x14ac:dyDescent="0.35">
      <c r="A25" s="7" t="s">
        <v>50</v>
      </c>
      <c r="B25" s="28" t="s">
        <v>8</v>
      </c>
      <c r="C25" s="29" t="s">
        <v>23</v>
      </c>
      <c r="E25" t="s">
        <v>40</v>
      </c>
      <c r="K25" s="1"/>
    </row>
    <row r="26" spans="1:11" x14ac:dyDescent="0.3">
      <c r="A26" s="54" t="s">
        <v>38</v>
      </c>
      <c r="B26" s="17" t="e">
        <f>B34</f>
        <v>#DIV/0!</v>
      </c>
      <c r="C26" s="30" t="e">
        <f>C34</f>
        <v>#DIV/0!</v>
      </c>
      <c r="E26" t="s">
        <v>41</v>
      </c>
      <c r="K26" s="1"/>
    </row>
    <row r="27" spans="1:11" ht="15" thickBot="1" x14ac:dyDescent="0.35">
      <c r="A27" s="55" t="s">
        <v>17</v>
      </c>
      <c r="B27" s="26">
        <f>B29/5</f>
        <v>0</v>
      </c>
      <c r="C27" s="37">
        <f>B12</f>
        <v>1</v>
      </c>
      <c r="K27" s="1"/>
    </row>
    <row r="28" spans="1:11" ht="15" thickBot="1" x14ac:dyDescent="0.35">
      <c r="A28" s="7" t="s">
        <v>10</v>
      </c>
      <c r="B28" s="18" t="e">
        <f>B27/B15</f>
        <v>#DIV/0!</v>
      </c>
      <c r="C28" s="31" t="e">
        <f>C27/B15</f>
        <v>#DIV/0!</v>
      </c>
      <c r="H28" s="97" t="s">
        <v>51</v>
      </c>
      <c r="I28" s="98"/>
      <c r="K28" s="1"/>
    </row>
    <row r="29" spans="1:11" ht="15" customHeight="1" thickBot="1" x14ac:dyDescent="0.35">
      <c r="A29" s="14" t="s">
        <v>45</v>
      </c>
      <c r="B29" s="19">
        <f>B23</f>
        <v>0</v>
      </c>
      <c r="C29" s="32">
        <f>C27*5</f>
        <v>5</v>
      </c>
      <c r="E29" s="95" t="s">
        <v>15</v>
      </c>
      <c r="F29" s="74" t="s">
        <v>11</v>
      </c>
      <c r="G29" s="13" t="s">
        <v>12</v>
      </c>
      <c r="H29" s="13" t="s">
        <v>53</v>
      </c>
      <c r="I29" s="75" t="s">
        <v>52</v>
      </c>
      <c r="K29" s="64"/>
    </row>
    <row r="30" spans="1:11" ht="15" thickBot="1" x14ac:dyDescent="0.35">
      <c r="A30" s="25" t="s">
        <v>42</v>
      </c>
      <c r="B30" s="27">
        <f>B29-B23</f>
        <v>0</v>
      </c>
      <c r="C30" s="33">
        <f>C29-B23</f>
        <v>5</v>
      </c>
      <c r="E30" s="96"/>
      <c r="F30" s="71"/>
      <c r="G30" s="72">
        <f>F30*3</f>
        <v>0</v>
      </c>
      <c r="H30" s="73">
        <f>F30/5</f>
        <v>0</v>
      </c>
      <c r="I30" s="76" t="str">
        <f>IF(H30&gt;0,H30-1, "0")</f>
        <v>0</v>
      </c>
      <c r="K30" s="64"/>
    </row>
    <row r="31" spans="1:11" ht="15" thickBot="1" x14ac:dyDescent="0.35">
      <c r="A31" s="8" t="s">
        <v>46</v>
      </c>
      <c r="B31" s="79">
        <f>(B29*3)</f>
        <v>0</v>
      </c>
      <c r="C31" s="80">
        <f>(C29*3)</f>
        <v>15</v>
      </c>
      <c r="E31" s="68">
        <f>C29</f>
        <v>5</v>
      </c>
      <c r="F31" s="69">
        <f>E31-F30</f>
        <v>5</v>
      </c>
      <c r="G31" s="24">
        <f>F31*3</f>
        <v>15</v>
      </c>
      <c r="H31" s="70">
        <f>F31/5</f>
        <v>1</v>
      </c>
      <c r="I31" s="77">
        <f>H31-1</f>
        <v>0</v>
      </c>
      <c r="K31" s="64"/>
    </row>
    <row r="32" spans="1:11" x14ac:dyDescent="0.3">
      <c r="A32" s="7" t="s">
        <v>7</v>
      </c>
      <c r="B32" s="20" t="e">
        <f>(B22*(B23*0.001)/(B29*0.001))</f>
        <v>#DIV/0!</v>
      </c>
      <c r="C32" s="34" t="e">
        <f>(B22*B23)/C29</f>
        <v>#DIV/0!</v>
      </c>
      <c r="H32"/>
      <c r="K32" s="64"/>
    </row>
    <row r="33" spans="1:11" x14ac:dyDescent="0.3">
      <c r="A33" s="7" t="s">
        <v>5</v>
      </c>
      <c r="B33" s="21" t="e">
        <f>B32/4</f>
        <v>#DIV/0!</v>
      </c>
      <c r="C33" s="35" t="e">
        <f>(5*C32)/20</f>
        <v>#DIV/0!</v>
      </c>
      <c r="E33" t="s">
        <v>43</v>
      </c>
      <c r="H33"/>
      <c r="K33" s="1"/>
    </row>
    <row r="34" spans="1:11" ht="15" thickBot="1" x14ac:dyDescent="0.35">
      <c r="A34" s="9" t="s">
        <v>38</v>
      </c>
      <c r="B34" s="22" t="e">
        <f>B33*0.02</f>
        <v>#DIV/0!</v>
      </c>
      <c r="C34" s="36" t="e">
        <f>C33*0.02</f>
        <v>#DIV/0!</v>
      </c>
      <c r="E34" t="s">
        <v>44</v>
      </c>
      <c r="F34" s="3"/>
      <c r="H34"/>
      <c r="K34" s="1"/>
    </row>
    <row r="35" spans="1:11" ht="15" thickBot="1" x14ac:dyDescent="0.35">
      <c r="A35" s="46"/>
      <c r="B35" s="23"/>
      <c r="C35" s="23"/>
      <c r="D35" s="23"/>
      <c r="E35" s="23"/>
      <c r="F35" s="23"/>
      <c r="G35" s="23"/>
      <c r="H35" s="65"/>
      <c r="I35" s="23"/>
      <c r="J35" s="23"/>
      <c r="K35" s="66"/>
    </row>
    <row r="36" spans="1:11" ht="14.55" customHeight="1" thickBot="1" x14ac:dyDescent="0.35">
      <c r="K36" s="4"/>
    </row>
    <row r="37" spans="1:11" x14ac:dyDescent="0.3">
      <c r="A37" s="56" t="s">
        <v>48</v>
      </c>
      <c r="B37" s="57"/>
      <c r="C37" s="57"/>
      <c r="D37" s="58" t="s">
        <v>16</v>
      </c>
      <c r="E37" s="59"/>
      <c r="F37" s="57"/>
      <c r="G37" s="57"/>
      <c r="H37" s="60"/>
      <c r="I37" s="60"/>
      <c r="J37" s="57"/>
      <c r="K37" s="61"/>
    </row>
    <row r="38" spans="1:11" ht="14.55" customHeight="1" x14ac:dyDescent="0.3">
      <c r="A38" s="62"/>
      <c r="B38" s="6"/>
      <c r="C38" s="6"/>
      <c r="D38" s="81"/>
      <c r="E38" s="82"/>
      <c r="F38" s="6"/>
      <c r="G38" s="6"/>
      <c r="H38"/>
      <c r="J38" s="6"/>
      <c r="K38" s="63"/>
    </row>
    <row r="39" spans="1:11" ht="15" thickBot="1" x14ac:dyDescent="0.35">
      <c r="A39" s="7" t="s">
        <v>34</v>
      </c>
      <c r="D39" s="83" t="s">
        <v>30</v>
      </c>
      <c r="H39"/>
      <c r="K39" s="1"/>
    </row>
    <row r="40" spans="1:11" x14ac:dyDescent="0.3">
      <c r="A40" s="38" t="s">
        <v>33</v>
      </c>
      <c r="B40" s="39"/>
      <c r="D40" s="84" t="s">
        <v>29</v>
      </c>
      <c r="H40"/>
      <c r="K40" s="1"/>
    </row>
    <row r="41" spans="1:11" x14ac:dyDescent="0.3">
      <c r="A41" s="5" t="s">
        <v>18</v>
      </c>
      <c r="B41" s="67"/>
      <c r="D41" s="85" t="s">
        <v>57</v>
      </c>
      <c r="H41"/>
      <c r="K41" s="1"/>
    </row>
    <row r="42" spans="1:11" x14ac:dyDescent="0.3">
      <c r="A42" s="5" t="s">
        <v>18</v>
      </c>
      <c r="B42" s="67"/>
      <c r="C42" s="86"/>
      <c r="D42" t="s">
        <v>28</v>
      </c>
      <c r="K42" s="1"/>
    </row>
    <row r="43" spans="1:11" x14ac:dyDescent="0.3">
      <c r="A43" s="2" t="s">
        <v>9</v>
      </c>
      <c r="B43" s="40"/>
      <c r="C43" s="87"/>
      <c r="D43" t="s">
        <v>27</v>
      </c>
      <c r="K43" s="1"/>
    </row>
    <row r="44" spans="1:11" x14ac:dyDescent="0.3">
      <c r="A44" s="15" t="s">
        <v>55</v>
      </c>
      <c r="B44" s="41"/>
      <c r="C44" s="87"/>
      <c r="D44" t="s">
        <v>62</v>
      </c>
      <c r="K44" s="1"/>
    </row>
    <row r="45" spans="1:11" x14ac:dyDescent="0.3">
      <c r="A45" s="42" t="s">
        <v>20</v>
      </c>
      <c r="B45" s="43"/>
      <c r="C45" s="87"/>
      <c r="D45" s="88"/>
      <c r="K45" s="1"/>
    </row>
    <row r="46" spans="1:11" x14ac:dyDescent="0.3">
      <c r="A46" s="2" t="s">
        <v>21</v>
      </c>
      <c r="B46" s="44"/>
      <c r="C46" s="87"/>
      <c r="D46" s="88" t="s">
        <v>3</v>
      </c>
      <c r="K46" s="1"/>
    </row>
    <row r="47" spans="1:11" x14ac:dyDescent="0.3">
      <c r="A47" s="2" t="s">
        <v>22</v>
      </c>
      <c r="B47" s="45">
        <f>SUM(B45:B46)</f>
        <v>0</v>
      </c>
      <c r="C47" s="87"/>
      <c r="D47" s="3" t="s">
        <v>19</v>
      </c>
      <c r="G47" t="s">
        <v>58</v>
      </c>
      <c r="H47" s="86"/>
      <c r="K47" s="12"/>
    </row>
    <row r="48" spans="1:11" ht="15" thickBot="1" x14ac:dyDescent="0.35">
      <c r="A48" s="46" t="s">
        <v>36</v>
      </c>
      <c r="B48" s="47">
        <f>IF(B47&lt;13,B47+1, B47+2)</f>
        <v>1</v>
      </c>
      <c r="C48" s="87"/>
      <c r="G48" s="86" t="s">
        <v>59</v>
      </c>
      <c r="H48"/>
      <c r="I48" s="89"/>
      <c r="K48" s="1"/>
    </row>
    <row r="49" spans="1:11" x14ac:dyDescent="0.3">
      <c r="A49" s="2"/>
      <c r="C49" s="87"/>
      <c r="D49" s="3" t="s">
        <v>31</v>
      </c>
      <c r="H49"/>
      <c r="J49" s="83"/>
      <c r="K49" s="16"/>
    </row>
    <row r="50" spans="1:11" ht="15" thickBot="1" x14ac:dyDescent="0.35">
      <c r="A50" s="7" t="s">
        <v>4</v>
      </c>
      <c r="D50" t="s">
        <v>35</v>
      </c>
      <c r="H50"/>
      <c r="J50" s="90"/>
      <c r="K50" s="10"/>
    </row>
    <row r="51" spans="1:11" x14ac:dyDescent="0.3">
      <c r="A51" s="48" t="s">
        <v>0</v>
      </c>
      <c r="B51" s="49"/>
      <c r="D51" t="s">
        <v>32</v>
      </c>
      <c r="H51"/>
      <c r="J51" s="91"/>
      <c r="K51" s="10"/>
    </row>
    <row r="52" spans="1:11" ht="15.6" x14ac:dyDescent="0.35">
      <c r="A52" s="15" t="s">
        <v>13</v>
      </c>
      <c r="B52" s="50"/>
      <c r="D52" t="s">
        <v>26</v>
      </c>
      <c r="H52"/>
      <c r="K52" s="1"/>
    </row>
    <row r="53" spans="1:11" x14ac:dyDescent="0.3">
      <c r="A53" s="2" t="s">
        <v>6</v>
      </c>
      <c r="B53" s="50"/>
      <c r="H53"/>
      <c r="J53" s="91"/>
      <c r="K53" s="10"/>
    </row>
    <row r="54" spans="1:11" x14ac:dyDescent="0.3">
      <c r="A54" s="2" t="s">
        <v>56</v>
      </c>
      <c r="B54" s="50"/>
      <c r="C54" s="92"/>
      <c r="D54" s="83" t="s">
        <v>47</v>
      </c>
      <c r="H54"/>
      <c r="K54" s="1"/>
    </row>
    <row r="55" spans="1:11" x14ac:dyDescent="0.3">
      <c r="A55" s="2" t="s">
        <v>25</v>
      </c>
      <c r="B55" s="51" t="e">
        <f>(B53+B54)/B53</f>
        <v>#DIV/0!</v>
      </c>
      <c r="D55" t="s">
        <v>37</v>
      </c>
      <c r="H55"/>
      <c r="K55" s="1"/>
    </row>
    <row r="56" spans="1:11" ht="15.6" x14ac:dyDescent="0.35">
      <c r="A56" s="2" t="s">
        <v>24</v>
      </c>
      <c r="B56" s="52"/>
      <c r="D56" t="s">
        <v>60</v>
      </c>
      <c r="H56"/>
      <c r="K56" s="1"/>
    </row>
    <row r="57" spans="1:11" x14ac:dyDescent="0.3">
      <c r="A57" s="2" t="s">
        <v>2</v>
      </c>
      <c r="B57" s="35">
        <f>(600000000*B56*B56*B56)-(400000000*B56*B56)+(400000000*B56)</f>
        <v>0</v>
      </c>
      <c r="D57" t="s">
        <v>61</v>
      </c>
      <c r="H57"/>
      <c r="K57" s="1"/>
    </row>
    <row r="58" spans="1:11" x14ac:dyDescent="0.3">
      <c r="A58" s="2" t="s">
        <v>1</v>
      </c>
      <c r="B58" s="35" t="e">
        <f>B57*B55</f>
        <v>#DIV/0!</v>
      </c>
      <c r="D58" s="4" t="s">
        <v>54</v>
      </c>
      <c r="J58" s="78" t="s">
        <v>49</v>
      </c>
      <c r="K58" s="93"/>
    </row>
    <row r="59" spans="1:11" ht="15" thickBot="1" x14ac:dyDescent="0.35">
      <c r="A59" s="46" t="s">
        <v>14</v>
      </c>
      <c r="B59" s="53">
        <f>B52-B53</f>
        <v>0</v>
      </c>
      <c r="H59"/>
      <c r="K59" s="1"/>
    </row>
    <row r="60" spans="1:11" ht="15" thickBot="1" x14ac:dyDescent="0.35">
      <c r="A60" s="2"/>
      <c r="B60" s="94"/>
      <c r="E60" s="83" t="s">
        <v>39</v>
      </c>
      <c r="K60" s="1"/>
    </row>
    <row r="61" spans="1:11" ht="15" thickBot="1" x14ac:dyDescent="0.35">
      <c r="A61" s="7" t="s">
        <v>50</v>
      </c>
      <c r="B61" s="28" t="s">
        <v>8</v>
      </c>
      <c r="C61" s="29" t="s">
        <v>23</v>
      </c>
      <c r="E61" t="s">
        <v>40</v>
      </c>
      <c r="K61" s="1"/>
    </row>
    <row r="62" spans="1:11" x14ac:dyDescent="0.3">
      <c r="A62" s="54" t="s">
        <v>38</v>
      </c>
      <c r="B62" s="17" t="e">
        <f>B70</f>
        <v>#DIV/0!</v>
      </c>
      <c r="C62" s="30" t="e">
        <f>C70</f>
        <v>#DIV/0!</v>
      </c>
      <c r="E62" t="s">
        <v>41</v>
      </c>
      <c r="K62" s="1"/>
    </row>
    <row r="63" spans="1:11" ht="15" thickBot="1" x14ac:dyDescent="0.35">
      <c r="A63" s="55" t="s">
        <v>17</v>
      </c>
      <c r="B63" s="26">
        <f>B65/5</f>
        <v>0</v>
      </c>
      <c r="C63" s="37">
        <f>B48</f>
        <v>1</v>
      </c>
      <c r="K63" s="1"/>
    </row>
    <row r="64" spans="1:11" ht="15.75" customHeight="1" thickBot="1" x14ac:dyDescent="0.35">
      <c r="A64" s="7" t="s">
        <v>10</v>
      </c>
      <c r="B64" s="18" t="e">
        <f>B63/B51</f>
        <v>#DIV/0!</v>
      </c>
      <c r="C64" s="31" t="e">
        <f>C63/B51</f>
        <v>#DIV/0!</v>
      </c>
      <c r="H64" s="97" t="s">
        <v>51</v>
      </c>
      <c r="I64" s="98"/>
      <c r="K64" s="1"/>
    </row>
    <row r="65" spans="1:11" ht="15" customHeight="1" thickBot="1" x14ac:dyDescent="0.35">
      <c r="A65" s="14" t="s">
        <v>45</v>
      </c>
      <c r="B65" s="19">
        <f>B59</f>
        <v>0</v>
      </c>
      <c r="C65" s="32">
        <f>C63*5</f>
        <v>5</v>
      </c>
      <c r="E65" s="95" t="s">
        <v>15</v>
      </c>
      <c r="F65" s="74" t="s">
        <v>11</v>
      </c>
      <c r="G65" s="13" t="s">
        <v>12</v>
      </c>
      <c r="H65" s="13" t="s">
        <v>53</v>
      </c>
      <c r="I65" s="75" t="s">
        <v>52</v>
      </c>
      <c r="K65" s="64"/>
    </row>
    <row r="66" spans="1:11" ht="15" thickBot="1" x14ac:dyDescent="0.35">
      <c r="A66" s="25" t="s">
        <v>42</v>
      </c>
      <c r="B66" s="27">
        <f>B65-B59</f>
        <v>0</v>
      </c>
      <c r="C66" s="33">
        <f>C65-B59</f>
        <v>5</v>
      </c>
      <c r="E66" s="96"/>
      <c r="F66" s="71"/>
      <c r="G66" s="72">
        <f>F66*3</f>
        <v>0</v>
      </c>
      <c r="H66" s="73">
        <f>F66/5</f>
        <v>0</v>
      </c>
      <c r="I66" s="76" t="str">
        <f>IF(H66&gt;0,H66-1, "0")</f>
        <v>0</v>
      </c>
      <c r="K66" s="64"/>
    </row>
    <row r="67" spans="1:11" ht="15" customHeight="1" thickBot="1" x14ac:dyDescent="0.35">
      <c r="A67" s="8" t="s">
        <v>46</v>
      </c>
      <c r="B67" s="79">
        <f>(B65*3)</f>
        <v>0</v>
      </c>
      <c r="C67" s="80">
        <f>(C65*3)</f>
        <v>15</v>
      </c>
      <c r="E67" s="68">
        <f>C65</f>
        <v>5</v>
      </c>
      <c r="F67" s="69">
        <f>E67-F66</f>
        <v>5</v>
      </c>
      <c r="G67" s="24">
        <f>F67*3</f>
        <v>15</v>
      </c>
      <c r="H67" s="70">
        <f>F67/5</f>
        <v>1</v>
      </c>
      <c r="I67" s="77">
        <f>H67-1</f>
        <v>0</v>
      </c>
      <c r="K67" s="64"/>
    </row>
    <row r="68" spans="1:11" x14ac:dyDescent="0.3">
      <c r="A68" s="7" t="s">
        <v>7</v>
      </c>
      <c r="B68" s="20" t="e">
        <f>(B58*(B59*0.001)/(B65*0.001))</f>
        <v>#DIV/0!</v>
      </c>
      <c r="C68" s="34" t="e">
        <f>(B58*B59)/C65</f>
        <v>#DIV/0!</v>
      </c>
      <c r="H68"/>
      <c r="K68" s="64"/>
    </row>
    <row r="69" spans="1:11" x14ac:dyDescent="0.3">
      <c r="A69" s="7" t="s">
        <v>5</v>
      </c>
      <c r="B69" s="21" t="e">
        <f>B68/4</f>
        <v>#DIV/0!</v>
      </c>
      <c r="C69" s="35" t="e">
        <f>(5*C68)/20</f>
        <v>#DIV/0!</v>
      </c>
      <c r="E69" t="s">
        <v>43</v>
      </c>
      <c r="H69"/>
      <c r="K69" s="1"/>
    </row>
    <row r="70" spans="1:11" ht="15" thickBot="1" x14ac:dyDescent="0.35">
      <c r="A70" s="9" t="s">
        <v>38</v>
      </c>
      <c r="B70" s="22" t="e">
        <f>B69*0.02</f>
        <v>#DIV/0!</v>
      </c>
      <c r="C70" s="36" t="e">
        <f>C69*0.02</f>
        <v>#DIV/0!</v>
      </c>
      <c r="E70" t="s">
        <v>44</v>
      </c>
      <c r="F70" s="3"/>
      <c r="H70"/>
      <c r="K70" s="1"/>
    </row>
    <row r="71" spans="1:11" ht="15" thickBot="1" x14ac:dyDescent="0.35">
      <c r="A71" s="46"/>
      <c r="B71" s="23"/>
      <c r="C71" s="23"/>
      <c r="D71" s="23"/>
      <c r="E71" s="23"/>
      <c r="F71" s="23"/>
      <c r="G71" s="23"/>
      <c r="H71" s="65"/>
      <c r="I71" s="23"/>
      <c r="J71" s="23"/>
      <c r="K71" s="66"/>
    </row>
    <row r="72" spans="1:11" x14ac:dyDescent="0.3">
      <c r="H72"/>
    </row>
    <row r="73" spans="1:11" x14ac:dyDescent="0.3">
      <c r="H73"/>
    </row>
    <row r="74" spans="1:11" ht="15" customHeight="1" x14ac:dyDescent="0.3">
      <c r="H74"/>
    </row>
    <row r="75" spans="1:11" ht="15" customHeight="1" x14ac:dyDescent="0.3">
      <c r="H75"/>
    </row>
    <row r="76" spans="1:11" x14ac:dyDescent="0.3">
      <c r="H76"/>
    </row>
    <row r="77" spans="1:11" x14ac:dyDescent="0.3">
      <c r="H77"/>
    </row>
    <row r="78" spans="1:11" x14ac:dyDescent="0.3">
      <c r="H78"/>
    </row>
    <row r="79" spans="1:11" x14ac:dyDescent="0.3">
      <c r="H79"/>
    </row>
    <row r="80" spans="1:11" x14ac:dyDescent="0.3">
      <c r="H80"/>
    </row>
    <row r="81" spans="8:8" x14ac:dyDescent="0.3">
      <c r="H81"/>
    </row>
    <row r="82" spans="8:8" x14ac:dyDescent="0.3">
      <c r="H82"/>
    </row>
    <row r="83" spans="8:8" x14ac:dyDescent="0.3">
      <c r="H83"/>
    </row>
    <row r="84" spans="8:8" x14ac:dyDescent="0.3">
      <c r="H84"/>
    </row>
    <row r="85" spans="8:8" x14ac:dyDescent="0.3">
      <c r="H85"/>
    </row>
    <row r="86" spans="8:8" x14ac:dyDescent="0.3">
      <c r="H86"/>
    </row>
    <row r="87" spans="8:8" x14ac:dyDescent="0.3">
      <c r="H87"/>
    </row>
    <row r="88" spans="8:8" x14ac:dyDescent="0.3">
      <c r="H88"/>
    </row>
    <row r="89" spans="8:8" x14ac:dyDescent="0.3">
      <c r="H89"/>
    </row>
    <row r="90" spans="8:8" x14ac:dyDescent="0.3">
      <c r="H90"/>
    </row>
    <row r="91" spans="8:8" x14ac:dyDescent="0.3">
      <c r="H91"/>
    </row>
    <row r="92" spans="8:8" x14ac:dyDescent="0.3">
      <c r="H92"/>
    </row>
    <row r="93" spans="8:8" x14ac:dyDescent="0.3">
      <c r="H93"/>
    </row>
    <row r="94" spans="8:8" x14ac:dyDescent="0.3">
      <c r="H94"/>
    </row>
    <row r="95" spans="8:8" x14ac:dyDescent="0.3">
      <c r="H95"/>
    </row>
    <row r="96" spans="8:8" x14ac:dyDescent="0.3">
      <c r="H96"/>
    </row>
    <row r="97" spans="8:8" x14ac:dyDescent="0.3">
      <c r="H97"/>
    </row>
    <row r="98" spans="8:8" ht="15" customHeight="1" x14ac:dyDescent="0.3">
      <c r="H98"/>
    </row>
    <row r="99" spans="8:8" x14ac:dyDescent="0.3">
      <c r="H99"/>
    </row>
    <row r="100" spans="8:8" x14ac:dyDescent="0.3">
      <c r="H100"/>
    </row>
    <row r="101" spans="8:8" x14ac:dyDescent="0.3">
      <c r="H101"/>
    </row>
    <row r="102" spans="8:8" ht="15.75" customHeight="1" x14ac:dyDescent="0.3">
      <c r="H102"/>
    </row>
    <row r="103" spans="8:8" x14ac:dyDescent="0.3">
      <c r="H103"/>
    </row>
    <row r="104" spans="8:8" x14ac:dyDescent="0.3">
      <c r="H104"/>
    </row>
    <row r="105" spans="8:8" x14ac:dyDescent="0.3">
      <c r="H105"/>
    </row>
    <row r="106" spans="8:8" x14ac:dyDescent="0.3">
      <c r="H106"/>
    </row>
    <row r="107" spans="8:8" x14ac:dyDescent="0.3">
      <c r="H107"/>
    </row>
    <row r="108" spans="8:8" x14ac:dyDescent="0.3">
      <c r="H108"/>
    </row>
    <row r="109" spans="8:8" x14ac:dyDescent="0.3">
      <c r="H109"/>
    </row>
    <row r="110" spans="8:8" x14ac:dyDescent="0.3">
      <c r="H110"/>
    </row>
    <row r="111" spans="8:8" x14ac:dyDescent="0.3">
      <c r="H111"/>
    </row>
    <row r="112" spans="8:8" x14ac:dyDescent="0.3">
      <c r="H112"/>
    </row>
    <row r="113" spans="8:8" x14ac:dyDescent="0.3">
      <c r="H113"/>
    </row>
    <row r="114" spans="8:8" x14ac:dyDescent="0.3">
      <c r="H114"/>
    </row>
    <row r="115" spans="8:8" x14ac:dyDescent="0.3">
      <c r="H115"/>
    </row>
    <row r="116" spans="8:8" x14ac:dyDescent="0.3">
      <c r="H116"/>
    </row>
    <row r="117" spans="8:8" x14ac:dyDescent="0.3">
      <c r="H117"/>
    </row>
    <row r="118" spans="8:8" x14ac:dyDescent="0.3">
      <c r="H118"/>
    </row>
    <row r="119" spans="8:8" x14ac:dyDescent="0.3">
      <c r="H119"/>
    </row>
    <row r="120" spans="8:8" x14ac:dyDescent="0.3">
      <c r="H120"/>
    </row>
    <row r="121" spans="8:8" x14ac:dyDescent="0.3">
      <c r="H121"/>
    </row>
    <row r="122" spans="8:8" x14ac:dyDescent="0.3">
      <c r="H122"/>
    </row>
    <row r="123" spans="8:8" x14ac:dyDescent="0.3">
      <c r="H123"/>
    </row>
    <row r="124" spans="8:8" x14ac:dyDescent="0.3">
      <c r="H124"/>
    </row>
    <row r="125" spans="8:8" x14ac:dyDescent="0.3">
      <c r="H125"/>
    </row>
    <row r="126" spans="8:8" x14ac:dyDescent="0.3">
      <c r="H126"/>
    </row>
    <row r="127" spans="8:8" ht="15" customHeight="1" x14ac:dyDescent="0.3">
      <c r="H127"/>
    </row>
    <row r="128" spans="8:8" x14ac:dyDescent="0.3">
      <c r="H128"/>
    </row>
    <row r="129" spans="8:8" x14ac:dyDescent="0.3">
      <c r="H129"/>
    </row>
    <row r="130" spans="8:8" x14ac:dyDescent="0.3">
      <c r="H130"/>
    </row>
    <row r="131" spans="8:8" x14ac:dyDescent="0.3">
      <c r="H131"/>
    </row>
    <row r="132" spans="8:8" x14ac:dyDescent="0.3">
      <c r="H132"/>
    </row>
    <row r="133" spans="8:8" x14ac:dyDescent="0.3">
      <c r="H133"/>
    </row>
    <row r="134" spans="8:8" x14ac:dyDescent="0.3">
      <c r="H134"/>
    </row>
    <row r="135" spans="8:8" x14ac:dyDescent="0.3">
      <c r="H135"/>
    </row>
    <row r="136" spans="8:8" x14ac:dyDescent="0.3">
      <c r="H136"/>
    </row>
    <row r="137" spans="8:8" x14ac:dyDescent="0.3">
      <c r="H137"/>
    </row>
    <row r="138" spans="8:8" x14ac:dyDescent="0.3">
      <c r="H138"/>
    </row>
    <row r="139" spans="8:8" ht="15.75" customHeight="1" x14ac:dyDescent="0.3">
      <c r="H139"/>
    </row>
    <row r="140" spans="8:8" x14ac:dyDescent="0.3">
      <c r="H140"/>
    </row>
    <row r="141" spans="8:8" x14ac:dyDescent="0.3">
      <c r="H141"/>
    </row>
    <row r="142" spans="8:8" x14ac:dyDescent="0.3">
      <c r="H142"/>
    </row>
    <row r="143" spans="8:8" x14ac:dyDescent="0.3">
      <c r="H143"/>
    </row>
    <row r="144" spans="8:8" x14ac:dyDescent="0.3">
      <c r="H144"/>
    </row>
    <row r="145" spans="8:8" x14ac:dyDescent="0.3">
      <c r="H145"/>
    </row>
    <row r="146" spans="8:8" x14ac:dyDescent="0.3">
      <c r="H146"/>
    </row>
    <row r="147" spans="8:8" x14ac:dyDescent="0.3">
      <c r="H147"/>
    </row>
    <row r="148" spans="8:8" x14ac:dyDescent="0.3">
      <c r="H148"/>
    </row>
    <row r="149" spans="8:8" x14ac:dyDescent="0.3">
      <c r="H149"/>
    </row>
    <row r="150" spans="8:8" x14ac:dyDescent="0.3">
      <c r="H150"/>
    </row>
    <row r="151" spans="8:8" x14ac:dyDescent="0.3">
      <c r="H151"/>
    </row>
    <row r="152" spans="8:8" x14ac:dyDescent="0.3">
      <c r="H152"/>
    </row>
    <row r="153" spans="8:8" x14ac:dyDescent="0.3">
      <c r="H153"/>
    </row>
    <row r="154" spans="8:8" x14ac:dyDescent="0.3">
      <c r="H154"/>
    </row>
    <row r="155" spans="8:8" x14ac:dyDescent="0.3">
      <c r="H155"/>
    </row>
    <row r="156" spans="8:8" x14ac:dyDescent="0.3">
      <c r="H156"/>
    </row>
    <row r="157" spans="8:8" x14ac:dyDescent="0.3">
      <c r="H157"/>
    </row>
    <row r="158" spans="8:8" x14ac:dyDescent="0.3">
      <c r="H158"/>
    </row>
    <row r="159" spans="8:8" x14ac:dyDescent="0.3">
      <c r="H159"/>
    </row>
    <row r="160" spans="8:8" x14ac:dyDescent="0.3">
      <c r="H160"/>
    </row>
    <row r="161" spans="8:8" x14ac:dyDescent="0.3">
      <c r="H161"/>
    </row>
    <row r="162" spans="8:8" x14ac:dyDescent="0.3">
      <c r="H162"/>
    </row>
    <row r="163" spans="8:8" x14ac:dyDescent="0.3">
      <c r="H163"/>
    </row>
    <row r="164" spans="8:8" x14ac:dyDescent="0.3">
      <c r="H164"/>
    </row>
    <row r="165" spans="8:8" x14ac:dyDescent="0.3">
      <c r="H165"/>
    </row>
    <row r="166" spans="8:8" x14ac:dyDescent="0.3">
      <c r="H166"/>
    </row>
    <row r="167" spans="8:8" x14ac:dyDescent="0.3">
      <c r="H167"/>
    </row>
    <row r="168" spans="8:8" x14ac:dyDescent="0.3">
      <c r="H168"/>
    </row>
    <row r="169" spans="8:8" x14ac:dyDescent="0.3">
      <c r="H169"/>
    </row>
    <row r="170" spans="8:8" x14ac:dyDescent="0.3">
      <c r="H170"/>
    </row>
    <row r="171" spans="8:8" x14ac:dyDescent="0.3">
      <c r="H171"/>
    </row>
    <row r="172" spans="8:8" x14ac:dyDescent="0.3">
      <c r="H172"/>
    </row>
    <row r="173" spans="8:8" x14ac:dyDescent="0.3">
      <c r="H173"/>
    </row>
    <row r="174" spans="8:8" x14ac:dyDescent="0.3">
      <c r="H174"/>
    </row>
    <row r="175" spans="8:8" x14ac:dyDescent="0.3">
      <c r="H175"/>
    </row>
    <row r="176" spans="8:8" x14ac:dyDescent="0.3">
      <c r="H176"/>
    </row>
    <row r="177" spans="8:8" ht="15" customHeight="1" x14ac:dyDescent="0.3">
      <c r="H177"/>
    </row>
    <row r="178" spans="8:8" x14ac:dyDescent="0.3">
      <c r="H178"/>
    </row>
    <row r="179" spans="8:8" x14ac:dyDescent="0.3">
      <c r="H179"/>
    </row>
    <row r="180" spans="8:8" x14ac:dyDescent="0.3">
      <c r="H180"/>
    </row>
    <row r="181" spans="8:8" x14ac:dyDescent="0.3">
      <c r="H181"/>
    </row>
    <row r="182" spans="8:8" x14ac:dyDescent="0.3">
      <c r="H182"/>
    </row>
    <row r="183" spans="8:8" x14ac:dyDescent="0.3">
      <c r="H183"/>
    </row>
    <row r="184" spans="8:8" x14ac:dyDescent="0.3">
      <c r="H184"/>
    </row>
    <row r="185" spans="8:8" x14ac:dyDescent="0.3">
      <c r="H185"/>
    </row>
    <row r="186" spans="8:8" x14ac:dyDescent="0.3">
      <c r="H186"/>
    </row>
    <row r="187" spans="8:8" x14ac:dyDescent="0.3">
      <c r="H187"/>
    </row>
    <row r="188" spans="8:8" x14ac:dyDescent="0.3">
      <c r="H188"/>
    </row>
    <row r="189" spans="8:8" x14ac:dyDescent="0.3">
      <c r="H189"/>
    </row>
    <row r="190" spans="8:8" x14ac:dyDescent="0.3">
      <c r="H190"/>
    </row>
    <row r="191" spans="8:8" x14ac:dyDescent="0.3">
      <c r="H191"/>
    </row>
    <row r="192" spans="8:8" x14ac:dyDescent="0.3">
      <c r="H192"/>
    </row>
    <row r="193" spans="8:8" x14ac:dyDescent="0.3">
      <c r="H193"/>
    </row>
    <row r="194" spans="8:8" x14ac:dyDescent="0.3">
      <c r="H194"/>
    </row>
    <row r="195" spans="8:8" x14ac:dyDescent="0.3">
      <c r="H195"/>
    </row>
    <row r="196" spans="8:8" x14ac:dyDescent="0.3">
      <c r="H196"/>
    </row>
    <row r="197" spans="8:8" x14ac:dyDescent="0.3">
      <c r="H197"/>
    </row>
    <row r="198" spans="8:8" x14ac:dyDescent="0.3">
      <c r="H198"/>
    </row>
    <row r="199" spans="8:8" x14ac:dyDescent="0.3">
      <c r="H199"/>
    </row>
    <row r="200" spans="8:8" x14ac:dyDescent="0.3">
      <c r="H200"/>
    </row>
    <row r="201" spans="8:8" x14ac:dyDescent="0.3">
      <c r="H201"/>
    </row>
    <row r="202" spans="8:8" x14ac:dyDescent="0.3">
      <c r="H202"/>
    </row>
    <row r="203" spans="8:8" x14ac:dyDescent="0.3">
      <c r="H203"/>
    </row>
    <row r="204" spans="8:8" x14ac:dyDescent="0.3">
      <c r="H204"/>
    </row>
    <row r="205" spans="8:8" x14ac:dyDescent="0.3">
      <c r="H205"/>
    </row>
    <row r="206" spans="8:8" x14ac:dyDescent="0.3">
      <c r="H206"/>
    </row>
    <row r="207" spans="8:8" x14ac:dyDescent="0.3">
      <c r="H207"/>
    </row>
    <row r="208" spans="8:8" x14ac:dyDescent="0.3">
      <c r="H208"/>
    </row>
    <row r="209" spans="8:8" x14ac:dyDescent="0.3">
      <c r="H209"/>
    </row>
    <row r="210" spans="8:8" x14ac:dyDescent="0.3">
      <c r="H210"/>
    </row>
    <row r="211" spans="8:8" x14ac:dyDescent="0.3">
      <c r="H211"/>
    </row>
    <row r="212" spans="8:8" x14ac:dyDescent="0.3">
      <c r="H212"/>
    </row>
    <row r="213" spans="8:8" x14ac:dyDescent="0.3">
      <c r="H213"/>
    </row>
    <row r="214" spans="8:8" ht="15" customHeight="1" x14ac:dyDescent="0.3">
      <c r="H214"/>
    </row>
    <row r="215" spans="8:8" x14ac:dyDescent="0.3">
      <c r="H215"/>
    </row>
    <row r="216" spans="8:8" x14ac:dyDescent="0.3">
      <c r="H216"/>
    </row>
    <row r="217" spans="8:8" x14ac:dyDescent="0.3">
      <c r="H217"/>
    </row>
    <row r="218" spans="8:8" x14ac:dyDescent="0.3">
      <c r="H218"/>
    </row>
    <row r="219" spans="8:8" x14ac:dyDescent="0.3">
      <c r="H219"/>
    </row>
    <row r="220" spans="8:8" x14ac:dyDescent="0.3">
      <c r="H220"/>
    </row>
    <row r="221" spans="8:8" x14ac:dyDescent="0.3">
      <c r="H221"/>
    </row>
    <row r="222" spans="8:8" x14ac:dyDescent="0.3">
      <c r="H222"/>
    </row>
    <row r="223" spans="8:8" x14ac:dyDescent="0.3">
      <c r="H223"/>
    </row>
    <row r="224" spans="8:8" x14ac:dyDescent="0.3">
      <c r="H224"/>
    </row>
    <row r="225" spans="8:8" x14ac:dyDescent="0.3">
      <c r="H225"/>
    </row>
    <row r="226" spans="8:8" x14ac:dyDescent="0.3">
      <c r="H226"/>
    </row>
    <row r="227" spans="8:8" x14ac:dyDescent="0.3">
      <c r="H227"/>
    </row>
    <row r="228" spans="8:8" x14ac:dyDescent="0.3">
      <c r="H228"/>
    </row>
    <row r="229" spans="8:8" x14ac:dyDescent="0.3">
      <c r="H229"/>
    </row>
    <row r="230" spans="8:8" x14ac:dyDescent="0.3">
      <c r="H230"/>
    </row>
    <row r="231" spans="8:8" x14ac:dyDescent="0.3">
      <c r="H231"/>
    </row>
    <row r="232" spans="8:8" x14ac:dyDescent="0.3">
      <c r="H232"/>
    </row>
    <row r="233" spans="8:8" x14ac:dyDescent="0.3">
      <c r="H233"/>
    </row>
    <row r="234" spans="8:8" x14ac:dyDescent="0.3">
      <c r="H234"/>
    </row>
    <row r="235" spans="8:8" x14ac:dyDescent="0.3">
      <c r="H235"/>
    </row>
    <row r="236" spans="8:8" x14ac:dyDescent="0.3">
      <c r="H236"/>
    </row>
    <row r="237" spans="8:8" x14ac:dyDescent="0.3">
      <c r="H237"/>
    </row>
    <row r="238" spans="8:8" x14ac:dyDescent="0.3">
      <c r="H238"/>
    </row>
    <row r="239" spans="8:8" x14ac:dyDescent="0.3">
      <c r="H239"/>
    </row>
    <row r="240" spans="8:8" x14ac:dyDescent="0.3">
      <c r="H240"/>
    </row>
    <row r="241" spans="8:8" x14ac:dyDescent="0.3">
      <c r="H241"/>
    </row>
    <row r="242" spans="8:8" x14ac:dyDescent="0.3">
      <c r="H242"/>
    </row>
    <row r="243" spans="8:8" x14ac:dyDescent="0.3">
      <c r="H243"/>
    </row>
    <row r="244" spans="8:8" x14ac:dyDescent="0.3">
      <c r="H244"/>
    </row>
    <row r="245" spans="8:8" x14ac:dyDescent="0.3">
      <c r="H245"/>
    </row>
    <row r="246" spans="8:8" x14ac:dyDescent="0.3">
      <c r="H246"/>
    </row>
    <row r="247" spans="8:8" x14ac:dyDescent="0.3">
      <c r="H247"/>
    </row>
    <row r="248" spans="8:8" x14ac:dyDescent="0.3">
      <c r="H248"/>
    </row>
    <row r="249" spans="8:8" x14ac:dyDescent="0.3">
      <c r="H249"/>
    </row>
    <row r="250" spans="8:8" x14ac:dyDescent="0.3">
      <c r="H250"/>
    </row>
    <row r="251" spans="8:8" x14ac:dyDescent="0.3">
      <c r="H251"/>
    </row>
    <row r="252" spans="8:8" x14ac:dyDescent="0.3">
      <c r="H252"/>
    </row>
    <row r="253" spans="8:8" x14ac:dyDescent="0.3">
      <c r="H253"/>
    </row>
    <row r="254" spans="8:8" x14ac:dyDescent="0.3">
      <c r="H254"/>
    </row>
    <row r="255" spans="8:8" x14ac:dyDescent="0.3">
      <c r="H255"/>
    </row>
    <row r="256" spans="8:8" x14ac:dyDescent="0.3">
      <c r="H256"/>
    </row>
    <row r="257" spans="8:8" x14ac:dyDescent="0.3">
      <c r="H257"/>
    </row>
    <row r="258" spans="8:8" x14ac:dyDescent="0.3">
      <c r="H258"/>
    </row>
    <row r="259" spans="8:8" x14ac:dyDescent="0.3">
      <c r="H259"/>
    </row>
    <row r="260" spans="8:8" x14ac:dyDescent="0.3">
      <c r="H260"/>
    </row>
    <row r="261" spans="8:8" x14ac:dyDescent="0.3">
      <c r="H261"/>
    </row>
    <row r="262" spans="8:8" x14ac:dyDescent="0.3">
      <c r="H262"/>
    </row>
    <row r="263" spans="8:8" x14ac:dyDescent="0.3">
      <c r="H263"/>
    </row>
    <row r="264" spans="8:8" x14ac:dyDescent="0.3">
      <c r="H264"/>
    </row>
    <row r="265" spans="8:8" x14ac:dyDescent="0.3">
      <c r="H265"/>
    </row>
    <row r="266" spans="8:8" x14ac:dyDescent="0.3">
      <c r="H266"/>
    </row>
    <row r="267" spans="8:8" x14ac:dyDescent="0.3">
      <c r="H267"/>
    </row>
    <row r="268" spans="8:8" x14ac:dyDescent="0.3">
      <c r="H268"/>
    </row>
    <row r="269" spans="8:8" x14ac:dyDescent="0.3">
      <c r="H269"/>
    </row>
    <row r="270" spans="8:8" x14ac:dyDescent="0.3">
      <c r="H270"/>
    </row>
    <row r="271" spans="8:8" x14ac:dyDescent="0.3">
      <c r="H271"/>
    </row>
    <row r="272" spans="8:8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  <row r="400" spans="8:8" x14ac:dyDescent="0.3">
      <c r="H400"/>
    </row>
    <row r="401" spans="8:8" x14ac:dyDescent="0.3">
      <c r="H401"/>
    </row>
    <row r="402" spans="8:8" x14ac:dyDescent="0.3">
      <c r="H402"/>
    </row>
    <row r="403" spans="8:8" x14ac:dyDescent="0.3">
      <c r="H403"/>
    </row>
    <row r="404" spans="8:8" x14ac:dyDescent="0.3">
      <c r="H404"/>
    </row>
    <row r="405" spans="8:8" x14ac:dyDescent="0.3">
      <c r="H405"/>
    </row>
    <row r="406" spans="8:8" x14ac:dyDescent="0.3">
      <c r="H406"/>
    </row>
    <row r="407" spans="8:8" x14ac:dyDescent="0.3">
      <c r="H407"/>
    </row>
    <row r="408" spans="8:8" x14ac:dyDescent="0.3">
      <c r="H408"/>
    </row>
    <row r="409" spans="8:8" x14ac:dyDescent="0.3">
      <c r="H409"/>
    </row>
    <row r="410" spans="8:8" x14ac:dyDescent="0.3">
      <c r="H410"/>
    </row>
    <row r="411" spans="8:8" x14ac:dyDescent="0.3">
      <c r="H411"/>
    </row>
    <row r="412" spans="8:8" x14ac:dyDescent="0.3">
      <c r="H412"/>
    </row>
    <row r="413" spans="8:8" x14ac:dyDescent="0.3">
      <c r="H413"/>
    </row>
    <row r="414" spans="8:8" x14ac:dyDescent="0.3">
      <c r="H414"/>
    </row>
    <row r="415" spans="8:8" x14ac:dyDescent="0.3">
      <c r="H415"/>
    </row>
    <row r="416" spans="8:8" x14ac:dyDescent="0.3">
      <c r="H416"/>
    </row>
    <row r="417" spans="8:8" x14ac:dyDescent="0.3">
      <c r="H417"/>
    </row>
    <row r="418" spans="8:8" x14ac:dyDescent="0.3">
      <c r="H418"/>
    </row>
    <row r="419" spans="8:8" x14ac:dyDescent="0.3">
      <c r="H419"/>
    </row>
    <row r="420" spans="8:8" x14ac:dyDescent="0.3">
      <c r="H420"/>
    </row>
    <row r="421" spans="8:8" x14ac:dyDescent="0.3">
      <c r="H421"/>
    </row>
    <row r="422" spans="8:8" x14ac:dyDescent="0.3">
      <c r="H422"/>
    </row>
    <row r="423" spans="8:8" x14ac:dyDescent="0.3">
      <c r="H423"/>
    </row>
    <row r="424" spans="8:8" x14ac:dyDescent="0.3">
      <c r="H424"/>
    </row>
    <row r="425" spans="8:8" x14ac:dyDescent="0.3">
      <c r="H425"/>
    </row>
    <row r="426" spans="8:8" x14ac:dyDescent="0.3">
      <c r="H426"/>
    </row>
    <row r="427" spans="8:8" x14ac:dyDescent="0.3">
      <c r="H427"/>
    </row>
    <row r="428" spans="8:8" x14ac:dyDescent="0.3">
      <c r="H428"/>
    </row>
    <row r="429" spans="8:8" x14ac:dyDescent="0.3">
      <c r="H429"/>
    </row>
    <row r="430" spans="8:8" x14ac:dyDescent="0.3">
      <c r="H430"/>
    </row>
    <row r="431" spans="8:8" x14ac:dyDescent="0.3">
      <c r="H431"/>
    </row>
    <row r="432" spans="8:8" x14ac:dyDescent="0.3">
      <c r="H432"/>
    </row>
    <row r="433" spans="8:8" x14ac:dyDescent="0.3">
      <c r="H433"/>
    </row>
    <row r="434" spans="8:8" x14ac:dyDescent="0.3">
      <c r="H434"/>
    </row>
    <row r="435" spans="8:8" x14ac:dyDescent="0.3">
      <c r="H435"/>
    </row>
    <row r="436" spans="8:8" x14ac:dyDescent="0.3">
      <c r="H436"/>
    </row>
    <row r="437" spans="8:8" x14ac:dyDescent="0.3">
      <c r="H437"/>
    </row>
    <row r="438" spans="8:8" x14ac:dyDescent="0.3">
      <c r="H438"/>
    </row>
    <row r="439" spans="8:8" x14ac:dyDescent="0.3">
      <c r="H439"/>
    </row>
    <row r="440" spans="8:8" x14ac:dyDescent="0.3">
      <c r="H440"/>
    </row>
    <row r="441" spans="8:8" x14ac:dyDescent="0.3">
      <c r="H441"/>
    </row>
    <row r="442" spans="8:8" x14ac:dyDescent="0.3">
      <c r="H442"/>
    </row>
    <row r="443" spans="8:8" x14ac:dyDescent="0.3">
      <c r="H443"/>
    </row>
    <row r="444" spans="8:8" x14ac:dyDescent="0.3">
      <c r="H444"/>
    </row>
    <row r="445" spans="8:8" x14ac:dyDescent="0.3">
      <c r="H445"/>
    </row>
    <row r="446" spans="8:8" x14ac:dyDescent="0.3">
      <c r="H446"/>
    </row>
    <row r="447" spans="8:8" x14ac:dyDescent="0.3">
      <c r="H447"/>
    </row>
    <row r="448" spans="8:8" x14ac:dyDescent="0.3">
      <c r="H448"/>
    </row>
    <row r="449" spans="8:8" x14ac:dyDescent="0.3">
      <c r="H449"/>
    </row>
    <row r="450" spans="8:8" x14ac:dyDescent="0.3">
      <c r="H450"/>
    </row>
    <row r="451" spans="8:8" x14ac:dyDescent="0.3">
      <c r="H451"/>
    </row>
    <row r="452" spans="8:8" x14ac:dyDescent="0.3">
      <c r="H452"/>
    </row>
    <row r="453" spans="8:8" x14ac:dyDescent="0.3">
      <c r="H453"/>
    </row>
    <row r="454" spans="8:8" x14ac:dyDescent="0.3">
      <c r="H454"/>
    </row>
    <row r="455" spans="8:8" x14ac:dyDescent="0.3">
      <c r="H455"/>
    </row>
    <row r="456" spans="8:8" x14ac:dyDescent="0.3">
      <c r="H456"/>
    </row>
    <row r="457" spans="8:8" x14ac:dyDescent="0.3">
      <c r="H457"/>
    </row>
    <row r="458" spans="8:8" x14ac:dyDescent="0.3">
      <c r="H458"/>
    </row>
    <row r="459" spans="8:8" x14ac:dyDescent="0.3">
      <c r="H459"/>
    </row>
    <row r="460" spans="8:8" x14ac:dyDescent="0.3">
      <c r="H460"/>
    </row>
    <row r="461" spans="8:8" x14ac:dyDescent="0.3">
      <c r="H461"/>
    </row>
    <row r="462" spans="8:8" x14ac:dyDescent="0.3">
      <c r="H462"/>
    </row>
    <row r="463" spans="8:8" x14ac:dyDescent="0.3">
      <c r="H463"/>
    </row>
    <row r="464" spans="8:8" x14ac:dyDescent="0.3">
      <c r="H464"/>
    </row>
    <row r="465" spans="8:8" x14ac:dyDescent="0.3">
      <c r="H465"/>
    </row>
    <row r="466" spans="8:8" x14ac:dyDescent="0.3">
      <c r="H466"/>
    </row>
    <row r="467" spans="8:8" x14ac:dyDescent="0.3">
      <c r="H467"/>
    </row>
    <row r="468" spans="8:8" x14ac:dyDescent="0.3">
      <c r="H468"/>
    </row>
    <row r="469" spans="8:8" x14ac:dyDescent="0.3">
      <c r="H469"/>
    </row>
    <row r="470" spans="8:8" x14ac:dyDescent="0.3">
      <c r="H470"/>
    </row>
    <row r="471" spans="8:8" x14ac:dyDescent="0.3">
      <c r="H471"/>
    </row>
    <row r="472" spans="8:8" x14ac:dyDescent="0.3">
      <c r="H472"/>
    </row>
    <row r="473" spans="8:8" x14ac:dyDescent="0.3">
      <c r="H473"/>
    </row>
    <row r="474" spans="8:8" x14ac:dyDescent="0.3">
      <c r="H474"/>
    </row>
    <row r="475" spans="8:8" x14ac:dyDescent="0.3">
      <c r="H475"/>
    </row>
    <row r="476" spans="8:8" x14ac:dyDescent="0.3">
      <c r="H476"/>
    </row>
    <row r="477" spans="8:8" x14ac:dyDescent="0.3">
      <c r="H477"/>
    </row>
    <row r="478" spans="8:8" x14ac:dyDescent="0.3">
      <c r="H478"/>
    </row>
    <row r="479" spans="8:8" x14ac:dyDescent="0.3">
      <c r="H479"/>
    </row>
    <row r="480" spans="8:8" x14ac:dyDescent="0.3">
      <c r="H480"/>
    </row>
    <row r="481" spans="8:8" x14ac:dyDescent="0.3">
      <c r="H481"/>
    </row>
    <row r="482" spans="8:8" x14ac:dyDescent="0.3">
      <c r="H482"/>
    </row>
    <row r="483" spans="8:8" x14ac:dyDescent="0.3">
      <c r="H483"/>
    </row>
    <row r="484" spans="8:8" x14ac:dyDescent="0.3">
      <c r="H484"/>
    </row>
    <row r="485" spans="8:8" x14ac:dyDescent="0.3">
      <c r="H485"/>
    </row>
    <row r="486" spans="8:8" x14ac:dyDescent="0.3">
      <c r="H486"/>
    </row>
  </sheetData>
  <mergeCells count="4">
    <mergeCell ref="E29:E30"/>
    <mergeCell ref="H28:I28"/>
    <mergeCell ref="H64:I64"/>
    <mergeCell ref="E65:E66"/>
  </mergeCells>
  <phoneticPr fontId="3" type="noConversion"/>
  <pageMargins left="0.7" right="0.7" top="0.75" bottom="0.75" header="0.3" footer="0.3"/>
  <pageSetup scale="64" fitToHeight="3" orientation="portrait" r:id="rId1"/>
  <rowBreaks count="1" manualBreakCount="1">
    <brk id="71" max="10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ZIRC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Matthews</dc:creator>
  <cp:lastModifiedBy>jen</cp:lastModifiedBy>
  <cp:lastPrinted>2023-03-27T23:23:15Z</cp:lastPrinted>
  <dcterms:created xsi:type="dcterms:W3CDTF">2011-09-20T20:54:16Z</dcterms:created>
  <dcterms:modified xsi:type="dcterms:W3CDTF">2023-03-29T23:05:56Z</dcterms:modified>
</cp:coreProperties>
</file>