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Cryopreservation\R24 Experiments\Experiment Results by Date\2020 Updated sperm calculators - 3rd Order Polynnomial Curve\"/>
    </mc:Choice>
  </mc:AlternateContent>
  <bookViews>
    <workbookView xWindow="0" yWindow="0" windowWidth="19310" windowHeight="7710" tabRatio="500"/>
  </bookViews>
  <sheets>
    <sheet name="Sheet1" sheetId="1" r:id="rId1"/>
    <sheet name="Sheet2" sheetId="2" r:id="rId2"/>
  </sheets>
  <definedNames>
    <definedName name="_xlnm.Print_Area" localSheetId="0">Sheet1!$A$1:$X$37</definedName>
  </definedNames>
  <calcPr calcId="152511" concurrentCalc="0"/>
  <extLst>
    <ext xmlns:mx="http://schemas.microsoft.com/office/mac/excel/2008/main" uri="http://schemas.microsoft.com/office/mac/excel/2008/main">
      <mx:ArchID Flags="1"/>
    </ext>
  </extLst>
</workbook>
</file>

<file path=xl/calcChain.xml><?xml version="1.0" encoding="utf-8"?>
<calcChain xmlns="http://schemas.openxmlformats.org/spreadsheetml/2006/main">
  <c r="X9" i="1" l="1"/>
  <c r="L32" i="1"/>
  <c r="M32" i="1"/>
  <c r="F30" i="1"/>
  <c r="I32" i="1"/>
  <c r="I22" i="1"/>
  <c r="L22" i="1"/>
  <c r="M22" i="1"/>
  <c r="I35" i="1"/>
  <c r="L35" i="1"/>
  <c r="M35" i="1"/>
  <c r="F35" i="1"/>
  <c r="I34" i="1"/>
  <c r="L34" i="1"/>
  <c r="M34" i="1"/>
  <c r="F34" i="1"/>
  <c r="I33" i="1"/>
  <c r="L33" i="1"/>
  <c r="M33" i="1"/>
  <c r="F33" i="1"/>
  <c r="F32" i="1"/>
  <c r="I31" i="1"/>
  <c r="L31" i="1"/>
  <c r="M31" i="1"/>
  <c r="F31" i="1"/>
  <c r="I30" i="1"/>
  <c r="L30" i="1"/>
  <c r="M30" i="1"/>
  <c r="I29" i="1"/>
  <c r="L29" i="1"/>
  <c r="M29" i="1"/>
  <c r="F29" i="1"/>
  <c r="L21" i="1"/>
  <c r="F25" i="1"/>
  <c r="F13" i="1"/>
  <c r="I27" i="1"/>
  <c r="L27" i="1"/>
  <c r="M27" i="1"/>
  <c r="F27" i="1"/>
  <c r="I26" i="1"/>
  <c r="L26" i="1"/>
  <c r="M26" i="1"/>
  <c r="F26" i="1"/>
  <c r="I25" i="1"/>
  <c r="L25" i="1"/>
  <c r="M25" i="1"/>
  <c r="I24" i="1"/>
  <c r="L24" i="1"/>
  <c r="M24" i="1"/>
  <c r="F24" i="1"/>
  <c r="I23" i="1"/>
  <c r="L23" i="1"/>
  <c r="M23" i="1"/>
  <c r="F23" i="1"/>
  <c r="F22" i="1"/>
  <c r="I21" i="1"/>
  <c r="M21" i="1"/>
  <c r="F21" i="1"/>
  <c r="I19" i="1"/>
  <c r="L19" i="1"/>
  <c r="M19" i="1"/>
  <c r="F19" i="1"/>
  <c r="I18" i="1"/>
  <c r="L18" i="1"/>
  <c r="M18" i="1"/>
  <c r="F18" i="1"/>
  <c r="I17" i="1"/>
  <c r="L17" i="1"/>
  <c r="M17" i="1"/>
  <c r="F17" i="1"/>
  <c r="I16" i="1"/>
  <c r="L16" i="1"/>
  <c r="M16" i="1"/>
  <c r="F16" i="1"/>
  <c r="I15" i="1"/>
  <c r="F15" i="1"/>
  <c r="I14" i="1"/>
  <c r="F14" i="1"/>
  <c r="I13" i="1"/>
  <c r="L13" i="1"/>
  <c r="M13" i="1"/>
  <c r="L11" i="1"/>
  <c r="I11" i="1"/>
  <c r="M11" i="1"/>
  <c r="I10" i="1"/>
  <c r="L10" i="1"/>
  <c r="M10" i="1"/>
  <c r="I9" i="1"/>
  <c r="L9" i="1"/>
  <c r="M9" i="1"/>
  <c r="I8" i="1"/>
  <c r="L8" i="1"/>
  <c r="M8" i="1"/>
  <c r="I7" i="1"/>
  <c r="L7" i="1"/>
  <c r="M7" i="1"/>
  <c r="I6" i="1"/>
  <c r="L6" i="1"/>
  <c r="M6" i="1"/>
  <c r="I5" i="1"/>
  <c r="L5" i="1"/>
  <c r="M5" i="1"/>
  <c r="F9" i="1"/>
  <c r="F11" i="1"/>
  <c r="F10" i="1"/>
  <c r="F8" i="1"/>
  <c r="F7" i="1"/>
  <c r="F6" i="1"/>
  <c r="F5" i="1"/>
  <c r="I33" i="2"/>
  <c r="L33" i="2"/>
  <c r="M33" i="2"/>
  <c r="F33" i="2"/>
  <c r="I32" i="2"/>
  <c r="L32" i="2"/>
  <c r="M32" i="2"/>
  <c r="F32" i="2"/>
  <c r="I31" i="2"/>
  <c r="L31" i="2"/>
  <c r="M31" i="2"/>
  <c r="F31" i="2"/>
  <c r="L30" i="2"/>
  <c r="M30" i="2"/>
  <c r="I30" i="2"/>
  <c r="F30" i="2"/>
  <c r="I29" i="2"/>
  <c r="L29" i="2"/>
  <c r="M29" i="2"/>
  <c r="F29" i="2"/>
  <c r="I28" i="2"/>
  <c r="L28" i="2"/>
  <c r="M28" i="2"/>
  <c r="F28" i="2"/>
  <c r="I27" i="2"/>
  <c r="L27" i="2"/>
  <c r="M27" i="2"/>
  <c r="F27" i="2"/>
  <c r="I25" i="2"/>
  <c r="L25" i="2"/>
  <c r="M25" i="2"/>
  <c r="F25" i="2"/>
  <c r="I24" i="2"/>
  <c r="L24" i="2"/>
  <c r="M24" i="2"/>
  <c r="F24" i="2"/>
  <c r="I23" i="2"/>
  <c r="L23" i="2"/>
  <c r="M23" i="2"/>
  <c r="F23" i="2"/>
  <c r="I22" i="2"/>
  <c r="L22" i="2"/>
  <c r="M22" i="2"/>
  <c r="F22" i="2"/>
  <c r="I21" i="2"/>
  <c r="L21" i="2"/>
  <c r="M21" i="2"/>
  <c r="F21" i="2"/>
  <c r="I20" i="2"/>
  <c r="L20" i="2"/>
  <c r="M20" i="2"/>
  <c r="F20" i="2"/>
  <c r="I19" i="2"/>
  <c r="L19" i="2"/>
  <c r="M19" i="2"/>
  <c r="F19" i="2"/>
  <c r="I17" i="2"/>
  <c r="L17" i="2"/>
  <c r="M17" i="2"/>
  <c r="F17" i="2"/>
  <c r="I16" i="2"/>
  <c r="L16" i="2"/>
  <c r="M16" i="2"/>
  <c r="F16" i="2"/>
  <c r="I15" i="2"/>
  <c r="L15" i="2"/>
  <c r="M15" i="2"/>
  <c r="F15" i="2"/>
  <c r="I14" i="2"/>
  <c r="L14" i="2"/>
  <c r="M14" i="2"/>
  <c r="F14" i="2"/>
  <c r="I13" i="2"/>
  <c r="F13" i="2"/>
  <c r="I12" i="2"/>
  <c r="F12" i="2"/>
  <c r="I11" i="2"/>
  <c r="L11" i="2"/>
  <c r="M11" i="2"/>
  <c r="F11" i="2"/>
  <c r="I9" i="2"/>
  <c r="L9" i="2"/>
  <c r="M9" i="2"/>
  <c r="F9" i="2"/>
  <c r="I8" i="2"/>
  <c r="L8" i="2"/>
  <c r="M8" i="2"/>
  <c r="F8" i="2"/>
  <c r="I7" i="2"/>
  <c r="L7" i="2"/>
  <c r="M7" i="2"/>
  <c r="F7" i="2"/>
  <c r="I6" i="2"/>
  <c r="L6" i="2"/>
  <c r="M6" i="2"/>
  <c r="F6" i="2"/>
  <c r="I5" i="2"/>
  <c r="L5" i="2"/>
  <c r="M5" i="2"/>
  <c r="F5" i="2"/>
  <c r="I4" i="2"/>
  <c r="L4" i="2"/>
  <c r="M4" i="2"/>
  <c r="F4" i="2"/>
  <c r="I3" i="2"/>
  <c r="L3" i="2"/>
  <c r="M3" i="2"/>
  <c r="F3" i="2"/>
</calcChain>
</file>

<file path=xl/sharedStrings.xml><?xml version="1.0" encoding="utf-8"?>
<sst xmlns="http://schemas.openxmlformats.org/spreadsheetml/2006/main" count="92" uniqueCount="63">
  <si>
    <t>Sample ID</t>
  </si>
  <si>
    <t>2dil0</t>
  </si>
  <si>
    <t>2dil2</t>
  </si>
  <si>
    <t>2dil4</t>
  </si>
  <si>
    <t>2dil8</t>
  </si>
  <si>
    <t>2dil16</t>
  </si>
  <si>
    <t>2dil64</t>
  </si>
  <si>
    <t>A400-1</t>
    <phoneticPr fontId="2" type="noConversion"/>
  </si>
  <si>
    <t>A400-2</t>
    <phoneticPr fontId="2" type="noConversion"/>
  </si>
  <si>
    <t>A400-3</t>
    <phoneticPr fontId="2" type="noConversion"/>
  </si>
  <si>
    <t>A400-4</t>
    <phoneticPr fontId="2" type="noConversion"/>
  </si>
  <si>
    <t>A400-Ave</t>
    <phoneticPr fontId="2" type="noConversion"/>
  </si>
  <si>
    <t>Sqrs-1</t>
    <phoneticPr fontId="2" type="noConversion"/>
  </si>
  <si>
    <t>Cells-1</t>
    <phoneticPr fontId="2" type="noConversion"/>
  </si>
  <si>
    <t>Cells/mL-1</t>
    <phoneticPr fontId="2" type="noConversion"/>
  </si>
  <si>
    <t>Sqrs-2</t>
    <phoneticPr fontId="2" type="noConversion"/>
  </si>
  <si>
    <t>Cells-2</t>
    <phoneticPr fontId="2" type="noConversion"/>
  </si>
  <si>
    <t>Cells/mL-Ave</t>
    <phoneticPr fontId="2" type="noConversion"/>
  </si>
  <si>
    <t>2dil32</t>
    <phoneticPr fontId="2" type="noConversion"/>
  </si>
  <si>
    <t>3dil0</t>
    <phoneticPr fontId="2" type="noConversion"/>
  </si>
  <si>
    <t>3dil2</t>
    <phoneticPr fontId="2" type="noConversion"/>
  </si>
  <si>
    <t>3dil4</t>
    <phoneticPr fontId="2" type="noConversion"/>
  </si>
  <si>
    <t>3dil8</t>
    <phoneticPr fontId="2" type="noConversion"/>
  </si>
  <si>
    <t>3dil16</t>
    <phoneticPr fontId="2" type="noConversion"/>
  </si>
  <si>
    <t>3dil32</t>
    <phoneticPr fontId="2" type="noConversion"/>
  </si>
  <si>
    <t>3dil64</t>
    <phoneticPr fontId="2" type="noConversion"/>
  </si>
  <si>
    <t>4dil0</t>
    <phoneticPr fontId="2" type="noConversion"/>
  </si>
  <si>
    <t>4dil2</t>
    <phoneticPr fontId="2" type="noConversion"/>
  </si>
  <si>
    <t>4dil4</t>
    <phoneticPr fontId="2" type="noConversion"/>
  </si>
  <si>
    <t>4dil8</t>
    <phoneticPr fontId="2" type="noConversion"/>
  </si>
  <si>
    <t>4dil16</t>
    <phoneticPr fontId="2" type="noConversion"/>
  </si>
  <si>
    <t>4dil32</t>
    <phoneticPr fontId="2" type="noConversion"/>
  </si>
  <si>
    <t>4dil64</t>
    <phoneticPr fontId="2" type="noConversion"/>
  </si>
  <si>
    <t>Cells/mL</t>
    <phoneticPr fontId="2" type="noConversion"/>
  </si>
  <si>
    <t>Nanodrop</t>
  </si>
  <si>
    <t>Hemacytometer</t>
  </si>
  <si>
    <t>Cells/ml =</t>
    <phoneticPr fontId="2" type="noConversion"/>
  </si>
  <si>
    <t>5dil0</t>
  </si>
  <si>
    <t>5dil2</t>
  </si>
  <si>
    <t>5dil4</t>
  </si>
  <si>
    <t>5dil8</t>
  </si>
  <si>
    <t>5dil16</t>
  </si>
  <si>
    <t>5dil32</t>
  </si>
  <si>
    <t>5dil64</t>
  </si>
  <si>
    <t>A400-1</t>
    <phoneticPr fontId="2" type="noConversion"/>
  </si>
  <si>
    <t>A400-2</t>
    <phoneticPr fontId="2" type="noConversion"/>
  </si>
  <si>
    <t>A400-3</t>
    <phoneticPr fontId="2" type="noConversion"/>
  </si>
  <si>
    <t>A400-4</t>
    <phoneticPr fontId="2" type="noConversion"/>
  </si>
  <si>
    <t>Sqrs-1</t>
    <phoneticPr fontId="2" type="noConversion"/>
  </si>
  <si>
    <t>Cells-1</t>
    <phoneticPr fontId="2" type="noConversion"/>
  </si>
  <si>
    <t>Cells/mL-1</t>
    <phoneticPr fontId="2" type="noConversion"/>
  </si>
  <si>
    <t>Sqrs-2</t>
    <phoneticPr fontId="2" type="noConversion"/>
  </si>
  <si>
    <t>Cells-2</t>
    <phoneticPr fontId="2" type="noConversion"/>
  </si>
  <si>
    <t>Cells/mL</t>
    <phoneticPr fontId="2" type="noConversion"/>
  </si>
  <si>
    <t>3rd Order Polynomial fit</t>
  </si>
  <si>
    <t>CALCULATOR</t>
  </si>
  <si>
    <r>
      <t>y = 6E+08x</t>
    </r>
    <r>
      <rPr>
        <vertAlign val="superscript"/>
        <sz val="11"/>
        <rFont val="Verdana"/>
        <family val="2"/>
      </rPr>
      <t>3</t>
    </r>
    <r>
      <rPr>
        <sz val="11"/>
        <rFont val="Verdana"/>
        <family val="2"/>
      </rPr>
      <t xml:space="preserve"> - 4E+08x</t>
    </r>
    <r>
      <rPr>
        <vertAlign val="superscript"/>
        <sz val="11"/>
        <rFont val="Verdana"/>
        <family val="2"/>
      </rPr>
      <t>2</t>
    </r>
    <r>
      <rPr>
        <sz val="11"/>
        <rFont val="Verdana"/>
        <family val="2"/>
      </rPr>
      <t xml:space="preserve"> + 4E+08x</t>
    </r>
  </si>
  <si>
    <t>Hemocytometer</t>
  </si>
  <si>
    <t>Cells/mL Ave.</t>
  </si>
  <si>
    <r>
      <t>OD</t>
    </r>
    <r>
      <rPr>
        <b/>
        <vertAlign val="subscript"/>
        <sz val="10"/>
        <rFont val="Arial"/>
        <family val="2"/>
      </rPr>
      <t xml:space="preserve">400 </t>
    </r>
    <r>
      <rPr>
        <b/>
        <sz val="10"/>
        <rFont val="Arial"/>
      </rPr>
      <t>Ave.</t>
    </r>
  </si>
  <si>
    <t>NanoDrop</t>
  </si>
  <si>
    <r>
      <rPr>
        <b/>
        <sz val="11"/>
        <color indexed="16"/>
        <rFont val="Verdana"/>
        <family val="2"/>
      </rPr>
      <t>NanoDrop OD</t>
    </r>
    <r>
      <rPr>
        <b/>
        <vertAlign val="subscript"/>
        <sz val="11"/>
        <color indexed="16"/>
        <rFont val="Verdana"/>
        <family val="2"/>
      </rPr>
      <t>400</t>
    </r>
    <r>
      <rPr>
        <b/>
        <sz val="14"/>
        <color indexed="16"/>
        <rFont val="Verdana"/>
        <family val="2"/>
      </rPr>
      <t>=</t>
    </r>
  </si>
  <si>
    <r>
      <t xml:space="preserve">ZIRC NanoDrop 2000 Calibration Curve </t>
    </r>
    <r>
      <rPr>
        <b/>
        <sz val="12"/>
        <rFont val="Verdana"/>
        <family val="2"/>
      </rPr>
      <t>(Updated January, 2020)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</si>
</sst>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E+00"/>
  </numFmts>
  <fonts count="20" x14ac:knownFonts="1">
    <font>
      <sz val="10"/>
      <name val="Verdana"/>
    </font>
    <font>
      <b/>
      <sz val="10"/>
      <name val="Verdana"/>
    </font>
    <font>
      <sz val="8"/>
      <name val="Verdana"/>
    </font>
    <font>
      <b/>
      <sz val="8"/>
      <name val="Arial"/>
      <family val="2"/>
    </font>
    <font>
      <b/>
      <sz val="8"/>
      <name val="Verdana"/>
    </font>
    <font>
      <sz val="8"/>
      <color indexed="9"/>
      <name val="Verdana"/>
    </font>
    <font>
      <b/>
      <sz val="10"/>
      <name val="Arial"/>
    </font>
    <font>
      <b/>
      <sz val="11"/>
      <color indexed="16"/>
      <name val="Verdana"/>
      <family val="2"/>
    </font>
    <font>
      <b/>
      <sz val="16"/>
      <color indexed="9"/>
      <name val="Verdana"/>
      <family val="2"/>
    </font>
    <font>
      <b/>
      <sz val="14"/>
      <color indexed="16"/>
      <name val="Verdana"/>
      <family val="2"/>
    </font>
    <font>
      <b/>
      <sz val="12"/>
      <color indexed="16"/>
      <name val="Verdana"/>
      <family val="2"/>
    </font>
    <font>
      <b/>
      <vertAlign val="subscript"/>
      <sz val="11"/>
      <color indexed="16"/>
      <name val="Verdana"/>
      <family val="2"/>
    </font>
    <font>
      <sz val="11"/>
      <name val="Verdana"/>
      <family val="2"/>
    </font>
    <font>
      <vertAlign val="superscript"/>
      <sz val="11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b/>
      <vertAlign val="subscript"/>
      <sz val="10"/>
      <name val="Arial"/>
      <family val="2"/>
    </font>
    <font>
      <b/>
      <sz val="10"/>
      <name val="Arial"/>
      <family val="2"/>
    </font>
    <font>
      <sz val="8"/>
      <color theme="5" tint="-0.499984740745262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3" fontId="2" fillId="4" borderId="1" xfId="0" applyNumberFormat="1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15" fillId="0" borderId="0" xfId="0" applyFont="1" applyAlignment="1">
      <alignment horizontal="left" vertical="center"/>
    </xf>
    <xf numFmtId="0" fontId="2" fillId="8" borderId="10" xfId="0" applyFont="1" applyFill="1" applyBorder="1" applyAlignment="1">
      <alignment horizontal="center"/>
    </xf>
    <xf numFmtId="0" fontId="1" fillId="8" borderId="11" xfId="0" applyFont="1" applyFill="1" applyBorder="1"/>
    <xf numFmtId="0" fontId="1" fillId="8" borderId="11" xfId="0" applyFont="1" applyFill="1" applyBorder="1" applyAlignment="1">
      <alignment horizontal="center"/>
    </xf>
    <xf numFmtId="164" fontId="10" fillId="6" borderId="9" xfId="0" applyNumberFormat="1" applyFont="1" applyFill="1" applyBorder="1" applyAlignment="1">
      <alignment horizontal="center" vertical="center"/>
    </xf>
    <xf numFmtId="165" fontId="10" fillId="7" borderId="19" xfId="0" applyNumberFormat="1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left" vertical="center"/>
    </xf>
    <xf numFmtId="0" fontId="10" fillId="7" borderId="9" xfId="0" applyFont="1" applyFill="1" applyBorder="1" applyAlignment="1">
      <alignment horizontal="left" vertical="center"/>
    </xf>
    <xf numFmtId="0" fontId="2" fillId="0" borderId="0" xfId="0" applyFont="1" applyFill="1" applyAlignment="1"/>
    <xf numFmtId="0" fontId="6" fillId="8" borderId="2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7" borderId="15" xfId="0" applyNumberFormat="1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3" fontId="2" fillId="7" borderId="15" xfId="0" applyNumberFormat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3" fontId="2" fillId="7" borderId="1" xfId="0" applyNumberFormat="1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7" borderId="13" xfId="0" applyNumberFormat="1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3" fontId="2" fillId="7" borderId="1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7" borderId="15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7" borderId="13" xfId="0" applyFont="1" applyFill="1" applyBorder="1" applyAlignment="1">
      <alignment vertical="center"/>
    </xf>
    <xf numFmtId="0" fontId="16" fillId="8" borderId="12" xfId="0" applyFont="1" applyFill="1" applyBorder="1" applyAlignment="1">
      <alignment horizontal="center" vertical="center"/>
    </xf>
    <xf numFmtId="164" fontId="18" fillId="8" borderId="2" xfId="0" applyNumberFormat="1" applyFont="1" applyFill="1" applyBorder="1" applyAlignment="1">
      <alignment horizontal="center" vertical="center"/>
    </xf>
    <xf numFmtId="0" fontId="18" fillId="8" borderId="24" xfId="0" applyFont="1" applyFill="1" applyBorder="1" applyAlignment="1">
      <alignment horizontal="center" vertical="center"/>
    </xf>
    <xf numFmtId="164" fontId="16" fillId="8" borderId="11" xfId="0" applyNumberFormat="1" applyFont="1" applyFill="1" applyBorder="1" applyAlignment="1">
      <alignment horizontal="center" vertical="center"/>
    </xf>
    <xf numFmtId="3" fontId="19" fillId="7" borderId="16" xfId="0" applyNumberFormat="1" applyFont="1" applyFill="1" applyBorder="1" applyAlignment="1">
      <alignment horizontal="center" vertical="center"/>
    </xf>
    <xf numFmtId="3" fontId="19" fillId="7" borderId="6" xfId="0" applyNumberFormat="1" applyFont="1" applyFill="1" applyBorder="1" applyAlignment="1">
      <alignment horizontal="center" vertical="center"/>
    </xf>
    <xf numFmtId="3" fontId="19" fillId="7" borderId="8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18" xfId="0" applyBorder="1" applyAlignment="1">
      <alignment horizontal="center"/>
    </xf>
    <xf numFmtId="0" fontId="6" fillId="9" borderId="3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NanoDrop OD</a:t>
            </a:r>
            <a:r>
              <a:rPr lang="en-US" sz="2400" baseline="-25000"/>
              <a:t>400</a:t>
            </a:r>
            <a:r>
              <a:rPr lang="en-US" sz="2400" baseline="0"/>
              <a:t> vs Cells/mL</a:t>
            </a:r>
            <a:endParaRPr lang="en-US" sz="2400"/>
          </a:p>
        </c:rich>
      </c:tx>
      <c:layout>
        <c:manualLayout>
          <c:xMode val="edge"/>
          <c:yMode val="edge"/>
          <c:x val="0.19146331222624605"/>
          <c:y val="7.33593034773490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615920898911"/>
          <c:y val="6.9419237749546295E-2"/>
          <c:w val="0.59527998347311495"/>
          <c:h val="0.76950998185118002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Sheet1!$G$3:$G$4</c:f>
              <c:strCache>
                <c:ptCount val="2"/>
                <c:pt idx="0">
                  <c:v>NanoDrop</c:v>
                </c:pt>
                <c:pt idx="1">
                  <c:v>Sqrs-1</c:v>
                </c:pt>
              </c:strCache>
            </c:strRef>
          </c:tx>
          <c:xVal>
            <c:numRef>
              <c:f>Sheet1!$F$5:$F$35</c:f>
              <c:numCache>
                <c:formatCode>0.000</c:formatCode>
                <c:ptCount val="31"/>
                <c:pt idx="0">
                  <c:v>0.63633333333333331</c:v>
                </c:pt>
                <c:pt idx="1">
                  <c:v>0.36000000000000004</c:v>
                </c:pt>
                <c:pt idx="2">
                  <c:v>0.18233333333333332</c:v>
                </c:pt>
                <c:pt idx="3">
                  <c:v>9.2666666666666675E-2</c:v>
                </c:pt>
                <c:pt idx="4">
                  <c:v>4.8500000000000001E-2</c:v>
                </c:pt>
                <c:pt idx="5">
                  <c:v>2.466666666666667E-2</c:v>
                </c:pt>
                <c:pt idx="6">
                  <c:v>1.4666666666666666E-2</c:v>
                </c:pt>
                <c:pt idx="8">
                  <c:v>0.85633333333333328</c:v>
                </c:pt>
                <c:pt idx="9">
                  <c:v>0.48299999999999993</c:v>
                </c:pt>
                <c:pt idx="10">
                  <c:v>0.21099999999999999</c:v>
                </c:pt>
                <c:pt idx="11">
                  <c:v>0.13766666666666669</c:v>
                </c:pt>
                <c:pt idx="12">
                  <c:v>5.8000000000000003E-2</c:v>
                </c:pt>
                <c:pt idx="13">
                  <c:v>3.5333333333333335E-2</c:v>
                </c:pt>
                <c:pt idx="14">
                  <c:v>1.8666666666666668E-2</c:v>
                </c:pt>
                <c:pt idx="16">
                  <c:v>1.1186666666666667</c:v>
                </c:pt>
                <c:pt idx="17">
                  <c:v>0.79633333333333345</c:v>
                </c:pt>
                <c:pt idx="18">
                  <c:v>0.52300000000000002</c:v>
                </c:pt>
                <c:pt idx="19">
                  <c:v>0.27133333333333337</c:v>
                </c:pt>
                <c:pt idx="20">
                  <c:v>0.14166666666666669</c:v>
                </c:pt>
                <c:pt idx="21">
                  <c:v>6.8000000000000005E-2</c:v>
                </c:pt>
                <c:pt idx="22">
                  <c:v>4.4666666666666667E-2</c:v>
                </c:pt>
                <c:pt idx="24">
                  <c:v>0.9993333333333333</c:v>
                </c:pt>
                <c:pt idx="25">
                  <c:v>0.68566666666666665</c:v>
                </c:pt>
                <c:pt idx="26">
                  <c:v>0.38766666666666666</c:v>
                </c:pt>
                <c:pt idx="27">
                  <c:v>0.19400000000000003</c:v>
                </c:pt>
                <c:pt idx="28">
                  <c:v>9.2999999999999985E-2</c:v>
                </c:pt>
                <c:pt idx="29">
                  <c:v>4.5000000000000005E-2</c:v>
                </c:pt>
                <c:pt idx="30">
                  <c:v>2.6666666666666661E-2</c:v>
                </c:pt>
              </c:numCache>
            </c:numRef>
          </c:xVal>
          <c:yVal>
            <c:numRef>
              <c:f>Sheet1!$G$5:$G$35</c:f>
            </c:numRef>
          </c:yVal>
          <c:smooth val="0"/>
        </c:ser>
        <c:ser>
          <c:idx val="1"/>
          <c:order val="1"/>
          <c:tx>
            <c:strRef>
              <c:f>Sheet1!$H$3:$H$4</c:f>
              <c:strCache>
                <c:ptCount val="2"/>
                <c:pt idx="0">
                  <c:v>NanoDrop</c:v>
                </c:pt>
                <c:pt idx="1">
                  <c:v>Cells-1</c:v>
                </c:pt>
              </c:strCache>
            </c:strRef>
          </c:tx>
          <c:xVal>
            <c:numRef>
              <c:f>Sheet1!$F$5:$F$35</c:f>
              <c:numCache>
                <c:formatCode>0.000</c:formatCode>
                <c:ptCount val="31"/>
                <c:pt idx="0">
                  <c:v>0.63633333333333331</c:v>
                </c:pt>
                <c:pt idx="1">
                  <c:v>0.36000000000000004</c:v>
                </c:pt>
                <c:pt idx="2">
                  <c:v>0.18233333333333332</c:v>
                </c:pt>
                <c:pt idx="3">
                  <c:v>9.2666666666666675E-2</c:v>
                </c:pt>
                <c:pt idx="4">
                  <c:v>4.8500000000000001E-2</c:v>
                </c:pt>
                <c:pt idx="5">
                  <c:v>2.466666666666667E-2</c:v>
                </c:pt>
                <c:pt idx="6">
                  <c:v>1.4666666666666666E-2</c:v>
                </c:pt>
                <c:pt idx="8">
                  <c:v>0.85633333333333328</c:v>
                </c:pt>
                <c:pt idx="9">
                  <c:v>0.48299999999999993</c:v>
                </c:pt>
                <c:pt idx="10">
                  <c:v>0.21099999999999999</c:v>
                </c:pt>
                <c:pt idx="11">
                  <c:v>0.13766666666666669</c:v>
                </c:pt>
                <c:pt idx="12">
                  <c:v>5.8000000000000003E-2</c:v>
                </c:pt>
                <c:pt idx="13">
                  <c:v>3.5333333333333335E-2</c:v>
                </c:pt>
                <c:pt idx="14">
                  <c:v>1.8666666666666668E-2</c:v>
                </c:pt>
                <c:pt idx="16">
                  <c:v>1.1186666666666667</c:v>
                </c:pt>
                <c:pt idx="17">
                  <c:v>0.79633333333333345</c:v>
                </c:pt>
                <c:pt idx="18">
                  <c:v>0.52300000000000002</c:v>
                </c:pt>
                <c:pt idx="19">
                  <c:v>0.27133333333333337</c:v>
                </c:pt>
                <c:pt idx="20">
                  <c:v>0.14166666666666669</c:v>
                </c:pt>
                <c:pt idx="21">
                  <c:v>6.8000000000000005E-2</c:v>
                </c:pt>
                <c:pt idx="22">
                  <c:v>4.4666666666666667E-2</c:v>
                </c:pt>
                <c:pt idx="24">
                  <c:v>0.9993333333333333</c:v>
                </c:pt>
                <c:pt idx="25">
                  <c:v>0.68566666666666665</c:v>
                </c:pt>
                <c:pt idx="26">
                  <c:v>0.38766666666666666</c:v>
                </c:pt>
                <c:pt idx="27">
                  <c:v>0.19400000000000003</c:v>
                </c:pt>
                <c:pt idx="28">
                  <c:v>9.2999999999999985E-2</c:v>
                </c:pt>
                <c:pt idx="29">
                  <c:v>4.5000000000000005E-2</c:v>
                </c:pt>
                <c:pt idx="30">
                  <c:v>2.6666666666666661E-2</c:v>
                </c:pt>
              </c:numCache>
            </c:numRef>
          </c:xVal>
          <c:yVal>
            <c:numRef>
              <c:f>Sheet1!$H$5:$H$35</c:f>
            </c:numRef>
          </c:yVal>
          <c:smooth val="0"/>
        </c:ser>
        <c:ser>
          <c:idx val="2"/>
          <c:order val="2"/>
          <c:tx>
            <c:strRef>
              <c:f>Sheet1!$I$3:$I$4</c:f>
              <c:strCache>
                <c:ptCount val="2"/>
                <c:pt idx="0">
                  <c:v>NanoDrop</c:v>
                </c:pt>
                <c:pt idx="1">
                  <c:v>Cells/mL-1</c:v>
                </c:pt>
              </c:strCache>
            </c:strRef>
          </c:tx>
          <c:xVal>
            <c:numRef>
              <c:f>Sheet1!$F$5:$F$35</c:f>
              <c:numCache>
                <c:formatCode>0.000</c:formatCode>
                <c:ptCount val="31"/>
                <c:pt idx="0">
                  <c:v>0.63633333333333331</c:v>
                </c:pt>
                <c:pt idx="1">
                  <c:v>0.36000000000000004</c:v>
                </c:pt>
                <c:pt idx="2">
                  <c:v>0.18233333333333332</c:v>
                </c:pt>
                <c:pt idx="3">
                  <c:v>9.2666666666666675E-2</c:v>
                </c:pt>
                <c:pt idx="4">
                  <c:v>4.8500000000000001E-2</c:v>
                </c:pt>
                <c:pt idx="5">
                  <c:v>2.466666666666667E-2</c:v>
                </c:pt>
                <c:pt idx="6">
                  <c:v>1.4666666666666666E-2</c:v>
                </c:pt>
                <c:pt idx="8">
                  <c:v>0.85633333333333328</c:v>
                </c:pt>
                <c:pt idx="9">
                  <c:v>0.48299999999999993</c:v>
                </c:pt>
                <c:pt idx="10">
                  <c:v>0.21099999999999999</c:v>
                </c:pt>
                <c:pt idx="11">
                  <c:v>0.13766666666666669</c:v>
                </c:pt>
                <c:pt idx="12">
                  <c:v>5.8000000000000003E-2</c:v>
                </c:pt>
                <c:pt idx="13">
                  <c:v>3.5333333333333335E-2</c:v>
                </c:pt>
                <c:pt idx="14">
                  <c:v>1.8666666666666668E-2</c:v>
                </c:pt>
                <c:pt idx="16">
                  <c:v>1.1186666666666667</c:v>
                </c:pt>
                <c:pt idx="17">
                  <c:v>0.79633333333333345</c:v>
                </c:pt>
                <c:pt idx="18">
                  <c:v>0.52300000000000002</c:v>
                </c:pt>
                <c:pt idx="19">
                  <c:v>0.27133333333333337</c:v>
                </c:pt>
                <c:pt idx="20">
                  <c:v>0.14166666666666669</c:v>
                </c:pt>
                <c:pt idx="21">
                  <c:v>6.8000000000000005E-2</c:v>
                </c:pt>
                <c:pt idx="22">
                  <c:v>4.4666666666666667E-2</c:v>
                </c:pt>
                <c:pt idx="24">
                  <c:v>0.9993333333333333</c:v>
                </c:pt>
                <c:pt idx="25">
                  <c:v>0.68566666666666665</c:v>
                </c:pt>
                <c:pt idx="26">
                  <c:v>0.38766666666666666</c:v>
                </c:pt>
                <c:pt idx="27">
                  <c:v>0.19400000000000003</c:v>
                </c:pt>
                <c:pt idx="28">
                  <c:v>9.2999999999999985E-2</c:v>
                </c:pt>
                <c:pt idx="29">
                  <c:v>4.5000000000000005E-2</c:v>
                </c:pt>
                <c:pt idx="30">
                  <c:v>2.6666666666666661E-2</c:v>
                </c:pt>
              </c:numCache>
            </c:numRef>
          </c:xVal>
          <c:yVal>
            <c:numRef>
              <c:f>Sheet1!$I$5:$I$35</c:f>
            </c:numRef>
          </c:yVal>
          <c:smooth val="0"/>
        </c:ser>
        <c:ser>
          <c:idx val="3"/>
          <c:order val="3"/>
          <c:tx>
            <c:strRef>
              <c:f>Sheet1!$J$3:$J$4</c:f>
              <c:strCache>
                <c:ptCount val="2"/>
                <c:pt idx="0">
                  <c:v>NanoDrop</c:v>
                </c:pt>
                <c:pt idx="1">
                  <c:v>Sqrs-2</c:v>
                </c:pt>
              </c:strCache>
            </c:strRef>
          </c:tx>
          <c:xVal>
            <c:numRef>
              <c:f>Sheet1!$F$5:$F$35</c:f>
              <c:numCache>
                <c:formatCode>0.000</c:formatCode>
                <c:ptCount val="31"/>
                <c:pt idx="0">
                  <c:v>0.63633333333333331</c:v>
                </c:pt>
                <c:pt idx="1">
                  <c:v>0.36000000000000004</c:v>
                </c:pt>
                <c:pt idx="2">
                  <c:v>0.18233333333333332</c:v>
                </c:pt>
                <c:pt idx="3">
                  <c:v>9.2666666666666675E-2</c:v>
                </c:pt>
                <c:pt idx="4">
                  <c:v>4.8500000000000001E-2</c:v>
                </c:pt>
                <c:pt idx="5">
                  <c:v>2.466666666666667E-2</c:v>
                </c:pt>
                <c:pt idx="6">
                  <c:v>1.4666666666666666E-2</c:v>
                </c:pt>
                <c:pt idx="8">
                  <c:v>0.85633333333333328</c:v>
                </c:pt>
                <c:pt idx="9">
                  <c:v>0.48299999999999993</c:v>
                </c:pt>
                <c:pt idx="10">
                  <c:v>0.21099999999999999</c:v>
                </c:pt>
                <c:pt idx="11">
                  <c:v>0.13766666666666669</c:v>
                </c:pt>
                <c:pt idx="12">
                  <c:v>5.8000000000000003E-2</c:v>
                </c:pt>
                <c:pt idx="13">
                  <c:v>3.5333333333333335E-2</c:v>
                </c:pt>
                <c:pt idx="14">
                  <c:v>1.8666666666666668E-2</c:v>
                </c:pt>
                <c:pt idx="16">
                  <c:v>1.1186666666666667</c:v>
                </c:pt>
                <c:pt idx="17">
                  <c:v>0.79633333333333345</c:v>
                </c:pt>
                <c:pt idx="18">
                  <c:v>0.52300000000000002</c:v>
                </c:pt>
                <c:pt idx="19">
                  <c:v>0.27133333333333337</c:v>
                </c:pt>
                <c:pt idx="20">
                  <c:v>0.14166666666666669</c:v>
                </c:pt>
                <c:pt idx="21">
                  <c:v>6.8000000000000005E-2</c:v>
                </c:pt>
                <c:pt idx="22">
                  <c:v>4.4666666666666667E-2</c:v>
                </c:pt>
                <c:pt idx="24">
                  <c:v>0.9993333333333333</c:v>
                </c:pt>
                <c:pt idx="25">
                  <c:v>0.68566666666666665</c:v>
                </c:pt>
                <c:pt idx="26">
                  <c:v>0.38766666666666666</c:v>
                </c:pt>
                <c:pt idx="27">
                  <c:v>0.19400000000000003</c:v>
                </c:pt>
                <c:pt idx="28">
                  <c:v>9.2999999999999985E-2</c:v>
                </c:pt>
                <c:pt idx="29">
                  <c:v>4.5000000000000005E-2</c:v>
                </c:pt>
                <c:pt idx="30">
                  <c:v>2.6666666666666661E-2</c:v>
                </c:pt>
              </c:numCache>
            </c:numRef>
          </c:xVal>
          <c:yVal>
            <c:numRef>
              <c:f>Sheet1!$J$5:$J$35</c:f>
            </c:numRef>
          </c:yVal>
          <c:smooth val="0"/>
        </c:ser>
        <c:ser>
          <c:idx val="4"/>
          <c:order val="4"/>
          <c:tx>
            <c:strRef>
              <c:f>Sheet1!$K$3:$K$4</c:f>
              <c:strCache>
                <c:ptCount val="2"/>
                <c:pt idx="0">
                  <c:v>NanoDrop</c:v>
                </c:pt>
                <c:pt idx="1">
                  <c:v>Cells-2</c:v>
                </c:pt>
              </c:strCache>
            </c:strRef>
          </c:tx>
          <c:xVal>
            <c:numRef>
              <c:f>Sheet1!$F$5:$F$35</c:f>
              <c:numCache>
                <c:formatCode>0.000</c:formatCode>
                <c:ptCount val="31"/>
                <c:pt idx="0">
                  <c:v>0.63633333333333331</c:v>
                </c:pt>
                <c:pt idx="1">
                  <c:v>0.36000000000000004</c:v>
                </c:pt>
                <c:pt idx="2">
                  <c:v>0.18233333333333332</c:v>
                </c:pt>
                <c:pt idx="3">
                  <c:v>9.2666666666666675E-2</c:v>
                </c:pt>
                <c:pt idx="4">
                  <c:v>4.8500000000000001E-2</c:v>
                </c:pt>
                <c:pt idx="5">
                  <c:v>2.466666666666667E-2</c:v>
                </c:pt>
                <c:pt idx="6">
                  <c:v>1.4666666666666666E-2</c:v>
                </c:pt>
                <c:pt idx="8">
                  <c:v>0.85633333333333328</c:v>
                </c:pt>
                <c:pt idx="9">
                  <c:v>0.48299999999999993</c:v>
                </c:pt>
                <c:pt idx="10">
                  <c:v>0.21099999999999999</c:v>
                </c:pt>
                <c:pt idx="11">
                  <c:v>0.13766666666666669</c:v>
                </c:pt>
                <c:pt idx="12">
                  <c:v>5.8000000000000003E-2</c:v>
                </c:pt>
                <c:pt idx="13">
                  <c:v>3.5333333333333335E-2</c:v>
                </c:pt>
                <c:pt idx="14">
                  <c:v>1.8666666666666668E-2</c:v>
                </c:pt>
                <c:pt idx="16">
                  <c:v>1.1186666666666667</c:v>
                </c:pt>
                <c:pt idx="17">
                  <c:v>0.79633333333333345</c:v>
                </c:pt>
                <c:pt idx="18">
                  <c:v>0.52300000000000002</c:v>
                </c:pt>
                <c:pt idx="19">
                  <c:v>0.27133333333333337</c:v>
                </c:pt>
                <c:pt idx="20">
                  <c:v>0.14166666666666669</c:v>
                </c:pt>
                <c:pt idx="21">
                  <c:v>6.8000000000000005E-2</c:v>
                </c:pt>
                <c:pt idx="22">
                  <c:v>4.4666666666666667E-2</c:v>
                </c:pt>
                <c:pt idx="24">
                  <c:v>0.9993333333333333</c:v>
                </c:pt>
                <c:pt idx="25">
                  <c:v>0.68566666666666665</c:v>
                </c:pt>
                <c:pt idx="26">
                  <c:v>0.38766666666666666</c:v>
                </c:pt>
                <c:pt idx="27">
                  <c:v>0.19400000000000003</c:v>
                </c:pt>
                <c:pt idx="28">
                  <c:v>9.2999999999999985E-2</c:v>
                </c:pt>
                <c:pt idx="29">
                  <c:v>4.5000000000000005E-2</c:v>
                </c:pt>
                <c:pt idx="30">
                  <c:v>2.6666666666666661E-2</c:v>
                </c:pt>
              </c:numCache>
            </c:numRef>
          </c:xVal>
          <c:yVal>
            <c:numRef>
              <c:f>Sheet1!$K$5:$K$35</c:f>
            </c:numRef>
          </c:yVal>
          <c:smooth val="0"/>
        </c:ser>
        <c:ser>
          <c:idx val="5"/>
          <c:order val="5"/>
          <c:tx>
            <c:strRef>
              <c:f>Sheet1!$L$3:$L$4</c:f>
              <c:strCache>
                <c:ptCount val="2"/>
                <c:pt idx="0">
                  <c:v>NanoDrop</c:v>
                </c:pt>
                <c:pt idx="1">
                  <c:v>Cells/mL</c:v>
                </c:pt>
              </c:strCache>
            </c:strRef>
          </c:tx>
          <c:xVal>
            <c:numRef>
              <c:f>Sheet1!$F$5:$F$35</c:f>
              <c:numCache>
                <c:formatCode>0.000</c:formatCode>
                <c:ptCount val="31"/>
                <c:pt idx="0">
                  <c:v>0.63633333333333331</c:v>
                </c:pt>
                <c:pt idx="1">
                  <c:v>0.36000000000000004</c:v>
                </c:pt>
                <c:pt idx="2">
                  <c:v>0.18233333333333332</c:v>
                </c:pt>
                <c:pt idx="3">
                  <c:v>9.2666666666666675E-2</c:v>
                </c:pt>
                <c:pt idx="4">
                  <c:v>4.8500000000000001E-2</c:v>
                </c:pt>
                <c:pt idx="5">
                  <c:v>2.466666666666667E-2</c:v>
                </c:pt>
                <c:pt idx="6">
                  <c:v>1.4666666666666666E-2</c:v>
                </c:pt>
                <c:pt idx="8">
                  <c:v>0.85633333333333328</c:v>
                </c:pt>
                <c:pt idx="9">
                  <c:v>0.48299999999999993</c:v>
                </c:pt>
                <c:pt idx="10">
                  <c:v>0.21099999999999999</c:v>
                </c:pt>
                <c:pt idx="11">
                  <c:v>0.13766666666666669</c:v>
                </c:pt>
                <c:pt idx="12">
                  <c:v>5.8000000000000003E-2</c:v>
                </c:pt>
                <c:pt idx="13">
                  <c:v>3.5333333333333335E-2</c:v>
                </c:pt>
                <c:pt idx="14">
                  <c:v>1.8666666666666668E-2</c:v>
                </c:pt>
                <c:pt idx="16">
                  <c:v>1.1186666666666667</c:v>
                </c:pt>
                <c:pt idx="17">
                  <c:v>0.79633333333333345</c:v>
                </c:pt>
                <c:pt idx="18">
                  <c:v>0.52300000000000002</c:v>
                </c:pt>
                <c:pt idx="19">
                  <c:v>0.27133333333333337</c:v>
                </c:pt>
                <c:pt idx="20">
                  <c:v>0.14166666666666669</c:v>
                </c:pt>
                <c:pt idx="21">
                  <c:v>6.8000000000000005E-2</c:v>
                </c:pt>
                <c:pt idx="22">
                  <c:v>4.4666666666666667E-2</c:v>
                </c:pt>
                <c:pt idx="24">
                  <c:v>0.9993333333333333</c:v>
                </c:pt>
                <c:pt idx="25">
                  <c:v>0.68566666666666665</c:v>
                </c:pt>
                <c:pt idx="26">
                  <c:v>0.38766666666666666</c:v>
                </c:pt>
                <c:pt idx="27">
                  <c:v>0.19400000000000003</c:v>
                </c:pt>
                <c:pt idx="28">
                  <c:v>9.2999999999999985E-2</c:v>
                </c:pt>
                <c:pt idx="29">
                  <c:v>4.5000000000000005E-2</c:v>
                </c:pt>
                <c:pt idx="30">
                  <c:v>2.6666666666666661E-2</c:v>
                </c:pt>
              </c:numCache>
            </c:numRef>
          </c:xVal>
          <c:yVal>
            <c:numRef>
              <c:f>Sheet1!$L$5:$L$35</c:f>
            </c:numRef>
          </c:yVal>
          <c:smooth val="0"/>
        </c:ser>
        <c:ser>
          <c:idx val="6"/>
          <c:order val="6"/>
          <c:tx>
            <c:strRef>
              <c:f>Sheet1!$M$3:$M$4</c:f>
              <c:strCache>
                <c:ptCount val="2"/>
                <c:pt idx="0">
                  <c:v>Hemocytometer</c:v>
                </c:pt>
                <c:pt idx="1">
                  <c:v>Cells/mL Ave.</c:v>
                </c:pt>
              </c:strCache>
            </c:strRef>
          </c:tx>
          <c:spPr>
            <a:ln w="28575">
              <a:noFill/>
            </a:ln>
            <a:effectLst>
              <a:outerShdw blurRad="50800" dist="38100" dir="2700000" algn="tl" rotWithShape="0">
                <a:srgbClr val="000000">
                  <a:alpha val="43000"/>
                </a:srgbClr>
              </a:outerShdw>
            </a:effectLst>
          </c:spPr>
          <c:marker>
            <c:symbol val="square"/>
            <c:size val="8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srgbClr val="000000">
                    <a:alpha val="4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</c:marker>
          <c:trendline>
            <c:spPr>
              <a:ln w="25400">
                <a:solidFill>
                  <a:schemeClr val="accent2">
                    <a:lumMod val="75000"/>
                  </a:schemeClr>
                </a:solidFill>
                <a:prstDash val="dash"/>
              </a:ln>
              <a:effectLst>
                <a:outerShdw blurRad="50800" dist="38100" dir="2700000" algn="tl" rotWithShape="0">
                  <a:srgbClr val="000000">
                    <a:alpha val="43000"/>
                  </a:srgbClr>
                </a:outerShdw>
              </a:effectLst>
            </c:spPr>
            <c:trendlineType val="poly"/>
            <c:order val="3"/>
            <c:intercept val="0"/>
            <c:dispRSqr val="1"/>
            <c:dispEq val="1"/>
            <c:trendlineLbl>
              <c:layout>
                <c:manualLayout>
                  <c:x val="0.24509524937743857"/>
                  <c:y val="0.24359672551944223"/>
                </c:manualLayout>
              </c:layout>
              <c:numFmt formatCode="General" sourceLinked="0"/>
              <c:txPr>
                <a:bodyPr anchor="t" anchorCtr="0"/>
                <a:lstStyle/>
                <a:p>
                  <a:pPr>
                    <a:defRPr sz="1200" b="1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Sheet1!$F$5:$F$35</c:f>
              <c:numCache>
                <c:formatCode>0.000</c:formatCode>
                <c:ptCount val="31"/>
                <c:pt idx="0">
                  <c:v>0.63633333333333331</c:v>
                </c:pt>
                <c:pt idx="1">
                  <c:v>0.36000000000000004</c:v>
                </c:pt>
                <c:pt idx="2">
                  <c:v>0.18233333333333332</c:v>
                </c:pt>
                <c:pt idx="3">
                  <c:v>9.2666666666666675E-2</c:v>
                </c:pt>
                <c:pt idx="4">
                  <c:v>4.8500000000000001E-2</c:v>
                </c:pt>
                <c:pt idx="5">
                  <c:v>2.466666666666667E-2</c:v>
                </c:pt>
                <c:pt idx="6">
                  <c:v>1.4666666666666666E-2</c:v>
                </c:pt>
                <c:pt idx="8">
                  <c:v>0.85633333333333328</c:v>
                </c:pt>
                <c:pt idx="9">
                  <c:v>0.48299999999999993</c:v>
                </c:pt>
                <c:pt idx="10">
                  <c:v>0.21099999999999999</c:v>
                </c:pt>
                <c:pt idx="11">
                  <c:v>0.13766666666666669</c:v>
                </c:pt>
                <c:pt idx="12">
                  <c:v>5.8000000000000003E-2</c:v>
                </c:pt>
                <c:pt idx="13">
                  <c:v>3.5333333333333335E-2</c:v>
                </c:pt>
                <c:pt idx="14">
                  <c:v>1.8666666666666668E-2</c:v>
                </c:pt>
                <c:pt idx="16">
                  <c:v>1.1186666666666667</c:v>
                </c:pt>
                <c:pt idx="17">
                  <c:v>0.79633333333333345</c:v>
                </c:pt>
                <c:pt idx="18">
                  <c:v>0.52300000000000002</c:v>
                </c:pt>
                <c:pt idx="19">
                  <c:v>0.27133333333333337</c:v>
                </c:pt>
                <c:pt idx="20">
                  <c:v>0.14166666666666669</c:v>
                </c:pt>
                <c:pt idx="21">
                  <c:v>6.8000000000000005E-2</c:v>
                </c:pt>
                <c:pt idx="22">
                  <c:v>4.4666666666666667E-2</c:v>
                </c:pt>
                <c:pt idx="24">
                  <c:v>0.9993333333333333</c:v>
                </c:pt>
                <c:pt idx="25">
                  <c:v>0.68566666666666665</c:v>
                </c:pt>
                <c:pt idx="26">
                  <c:v>0.38766666666666666</c:v>
                </c:pt>
                <c:pt idx="27">
                  <c:v>0.19400000000000003</c:v>
                </c:pt>
                <c:pt idx="28">
                  <c:v>9.2999999999999985E-2</c:v>
                </c:pt>
                <c:pt idx="29">
                  <c:v>4.5000000000000005E-2</c:v>
                </c:pt>
                <c:pt idx="30">
                  <c:v>2.6666666666666661E-2</c:v>
                </c:pt>
              </c:numCache>
            </c:numRef>
          </c:xVal>
          <c:yVal>
            <c:numRef>
              <c:f>Sheet1!$M$5:$M$35</c:f>
              <c:numCache>
                <c:formatCode>#,##0</c:formatCode>
                <c:ptCount val="31"/>
                <c:pt idx="0">
                  <c:v>251875000</c:v>
                </c:pt>
                <c:pt idx="1">
                  <c:v>84166666.666666687</c:v>
                </c:pt>
                <c:pt idx="2">
                  <c:v>99375000</c:v>
                </c:pt>
                <c:pt idx="3">
                  <c:v>44479166.666666672</c:v>
                </c:pt>
                <c:pt idx="4">
                  <c:v>15312500.000000002</c:v>
                </c:pt>
                <c:pt idx="5">
                  <c:v>9166666.6666666679</c:v>
                </c:pt>
                <c:pt idx="6">
                  <c:v>6614583.333333334</c:v>
                </c:pt>
                <c:pt idx="8">
                  <c:v>452812500</c:v>
                </c:pt>
                <c:pt idx="9">
                  <c:v>197500000</c:v>
                </c:pt>
                <c:pt idx="10">
                  <c:v>123500000</c:v>
                </c:pt>
                <c:pt idx="11">
                  <c:v>28020833.333333336</c:v>
                </c:pt>
                <c:pt idx="12">
                  <c:v>19583333.333333336</c:v>
                </c:pt>
                <c:pt idx="13">
                  <c:v>12083333.333333334</c:v>
                </c:pt>
                <c:pt idx="14">
                  <c:v>5052083.333333334</c:v>
                </c:pt>
                <c:pt idx="16">
                  <c:v>817500000</c:v>
                </c:pt>
                <c:pt idx="17">
                  <c:v>437187500</c:v>
                </c:pt>
                <c:pt idx="18">
                  <c:v>226666666.66666669</c:v>
                </c:pt>
                <c:pt idx="19">
                  <c:v>108541666.66666667</c:v>
                </c:pt>
                <c:pt idx="20">
                  <c:v>50729166.666666672</c:v>
                </c:pt>
                <c:pt idx="21">
                  <c:v>21614583.333333336</c:v>
                </c:pt>
                <c:pt idx="22">
                  <c:v>8958333.333333334</c:v>
                </c:pt>
                <c:pt idx="24">
                  <c:v>655625000</c:v>
                </c:pt>
                <c:pt idx="25">
                  <c:v>250312500</c:v>
                </c:pt>
                <c:pt idx="26">
                  <c:v>159895833.33333334</c:v>
                </c:pt>
                <c:pt idx="27">
                  <c:v>58958333.333333336</c:v>
                </c:pt>
                <c:pt idx="28">
                  <c:v>30312500</c:v>
                </c:pt>
                <c:pt idx="29">
                  <c:v>14375000</c:v>
                </c:pt>
                <c:pt idx="30">
                  <c:v>8437500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121968"/>
        <c:axId val="133123144"/>
      </c:scatterChart>
      <c:valAx>
        <c:axId val="133121968"/>
        <c:scaling>
          <c:orientation val="minMax"/>
        </c:scaling>
        <c:delete val="0"/>
        <c:axPos val="b"/>
        <c:numFmt formatCode="0.000" sourceLinked="1"/>
        <c:majorTickMark val="cross"/>
        <c:minorTickMark val="out"/>
        <c:tickLblPos val="nextTo"/>
        <c:crossAx val="133123144"/>
        <c:crossesAt val="1000"/>
        <c:crossBetween val="midCat"/>
      </c:valAx>
      <c:valAx>
        <c:axId val="133123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</c:majorGridlines>
        <c:numFmt formatCode="0.E+00" sourceLinked="0"/>
        <c:majorTickMark val="cross"/>
        <c:minorTickMark val="out"/>
        <c:tickLblPos val="low"/>
        <c:crossAx val="1331219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3581042667500498"/>
          <c:y val="0.47877630328536502"/>
          <c:w val="0.33109691387854501"/>
          <c:h val="0.13253343062720599"/>
        </c:manualLayout>
      </c:layout>
      <c:overlay val="0"/>
      <c:spPr>
        <a:solidFill>
          <a:schemeClr val="bg1">
            <a:lumMod val="95000"/>
          </a:schemeClr>
        </a:solidFill>
        <a:effectLst>
          <a:outerShdw blurRad="50800" dist="38100" dir="2700000" algn="tl" rotWithShape="0">
            <a:srgbClr val="000000">
              <a:alpha val="43000"/>
            </a:srgbClr>
          </a:outerShdw>
        </a:effectLst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165100" prst="coolSlant"/>
      <a:bevelB w="165100" prst="coolSlant"/>
    </a:sp3d>
  </c:spPr>
  <c:printSettings>
    <c:headerFooter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Sheet2!$G$1:$G$2</c:f>
              <c:strCache>
                <c:ptCount val="2"/>
                <c:pt idx="0">
                  <c:v>Nanodrop</c:v>
                </c:pt>
                <c:pt idx="1">
                  <c:v>Sqrs-1</c:v>
                </c:pt>
              </c:strCache>
            </c:strRef>
          </c:tx>
          <c:xVal>
            <c:numRef>
              <c:f>Sheet2!$F$3:$F$33</c:f>
              <c:numCache>
                <c:formatCode>0.000</c:formatCode>
                <c:ptCount val="31"/>
                <c:pt idx="0">
                  <c:v>0.63633333333333331</c:v>
                </c:pt>
                <c:pt idx="1">
                  <c:v>0.36000000000000004</c:v>
                </c:pt>
                <c:pt idx="2">
                  <c:v>0.18233333333333332</c:v>
                </c:pt>
                <c:pt idx="3">
                  <c:v>9.2666666666666675E-2</c:v>
                </c:pt>
                <c:pt idx="4">
                  <c:v>4.8500000000000001E-2</c:v>
                </c:pt>
                <c:pt idx="5">
                  <c:v>2.466666666666667E-2</c:v>
                </c:pt>
                <c:pt idx="6">
                  <c:v>1.4666666666666666E-2</c:v>
                </c:pt>
                <c:pt idx="8">
                  <c:v>0.85633333333333328</c:v>
                </c:pt>
                <c:pt idx="9">
                  <c:v>0.48299999999999993</c:v>
                </c:pt>
                <c:pt idx="10">
                  <c:v>0.21099999999999999</c:v>
                </c:pt>
                <c:pt idx="11">
                  <c:v>0.13766666666666669</c:v>
                </c:pt>
                <c:pt idx="12">
                  <c:v>5.8000000000000003E-2</c:v>
                </c:pt>
                <c:pt idx="13">
                  <c:v>3.5333333333333335E-2</c:v>
                </c:pt>
                <c:pt idx="14">
                  <c:v>1.8666666666666668E-2</c:v>
                </c:pt>
                <c:pt idx="16">
                  <c:v>1.1186666666666667</c:v>
                </c:pt>
                <c:pt idx="17">
                  <c:v>0.79633333333333345</c:v>
                </c:pt>
                <c:pt idx="18">
                  <c:v>0.52300000000000002</c:v>
                </c:pt>
                <c:pt idx="19">
                  <c:v>0.27133333333333337</c:v>
                </c:pt>
                <c:pt idx="20">
                  <c:v>0.14166666666666669</c:v>
                </c:pt>
                <c:pt idx="21">
                  <c:v>6.8000000000000005E-2</c:v>
                </c:pt>
                <c:pt idx="22">
                  <c:v>4.4666666666666667E-2</c:v>
                </c:pt>
                <c:pt idx="24">
                  <c:v>0.9993333333333333</c:v>
                </c:pt>
                <c:pt idx="25">
                  <c:v>0.68566666666666665</c:v>
                </c:pt>
                <c:pt idx="26">
                  <c:v>0.38766666666666666</c:v>
                </c:pt>
                <c:pt idx="27">
                  <c:v>0.19400000000000003</c:v>
                </c:pt>
                <c:pt idx="28">
                  <c:v>9.2999999999999985E-2</c:v>
                </c:pt>
                <c:pt idx="29">
                  <c:v>4.5000000000000005E-2</c:v>
                </c:pt>
                <c:pt idx="30">
                  <c:v>2.6666666666666661E-2</c:v>
                </c:pt>
              </c:numCache>
            </c:numRef>
          </c:xVal>
          <c:yVal>
            <c:numRef>
              <c:f>Sheet2!$G$3:$G$33</c:f>
            </c:numRef>
          </c:yVal>
          <c:smooth val="0"/>
        </c:ser>
        <c:ser>
          <c:idx val="1"/>
          <c:order val="1"/>
          <c:tx>
            <c:strRef>
              <c:f>Sheet2!$H$1:$H$2</c:f>
              <c:strCache>
                <c:ptCount val="2"/>
                <c:pt idx="0">
                  <c:v>Nanodrop</c:v>
                </c:pt>
                <c:pt idx="1">
                  <c:v>Cells-1</c:v>
                </c:pt>
              </c:strCache>
            </c:strRef>
          </c:tx>
          <c:xVal>
            <c:numRef>
              <c:f>Sheet2!$F$3:$F$33</c:f>
              <c:numCache>
                <c:formatCode>0.000</c:formatCode>
                <c:ptCount val="31"/>
                <c:pt idx="0">
                  <c:v>0.63633333333333331</c:v>
                </c:pt>
                <c:pt idx="1">
                  <c:v>0.36000000000000004</c:v>
                </c:pt>
                <c:pt idx="2">
                  <c:v>0.18233333333333332</c:v>
                </c:pt>
                <c:pt idx="3">
                  <c:v>9.2666666666666675E-2</c:v>
                </c:pt>
                <c:pt idx="4">
                  <c:v>4.8500000000000001E-2</c:v>
                </c:pt>
                <c:pt idx="5">
                  <c:v>2.466666666666667E-2</c:v>
                </c:pt>
                <c:pt idx="6">
                  <c:v>1.4666666666666666E-2</c:v>
                </c:pt>
                <c:pt idx="8">
                  <c:v>0.85633333333333328</c:v>
                </c:pt>
                <c:pt idx="9">
                  <c:v>0.48299999999999993</c:v>
                </c:pt>
                <c:pt idx="10">
                  <c:v>0.21099999999999999</c:v>
                </c:pt>
                <c:pt idx="11">
                  <c:v>0.13766666666666669</c:v>
                </c:pt>
                <c:pt idx="12">
                  <c:v>5.8000000000000003E-2</c:v>
                </c:pt>
                <c:pt idx="13">
                  <c:v>3.5333333333333335E-2</c:v>
                </c:pt>
                <c:pt idx="14">
                  <c:v>1.8666666666666668E-2</c:v>
                </c:pt>
                <c:pt idx="16">
                  <c:v>1.1186666666666667</c:v>
                </c:pt>
                <c:pt idx="17">
                  <c:v>0.79633333333333345</c:v>
                </c:pt>
                <c:pt idx="18">
                  <c:v>0.52300000000000002</c:v>
                </c:pt>
                <c:pt idx="19">
                  <c:v>0.27133333333333337</c:v>
                </c:pt>
                <c:pt idx="20">
                  <c:v>0.14166666666666669</c:v>
                </c:pt>
                <c:pt idx="21">
                  <c:v>6.8000000000000005E-2</c:v>
                </c:pt>
                <c:pt idx="22">
                  <c:v>4.4666666666666667E-2</c:v>
                </c:pt>
                <c:pt idx="24">
                  <c:v>0.9993333333333333</c:v>
                </c:pt>
                <c:pt idx="25">
                  <c:v>0.68566666666666665</c:v>
                </c:pt>
                <c:pt idx="26">
                  <c:v>0.38766666666666666</c:v>
                </c:pt>
                <c:pt idx="27">
                  <c:v>0.19400000000000003</c:v>
                </c:pt>
                <c:pt idx="28">
                  <c:v>9.2999999999999985E-2</c:v>
                </c:pt>
                <c:pt idx="29">
                  <c:v>4.5000000000000005E-2</c:v>
                </c:pt>
                <c:pt idx="30">
                  <c:v>2.6666666666666661E-2</c:v>
                </c:pt>
              </c:numCache>
            </c:numRef>
          </c:xVal>
          <c:yVal>
            <c:numRef>
              <c:f>Sheet2!$H$3:$H$33</c:f>
            </c:numRef>
          </c:yVal>
          <c:smooth val="0"/>
        </c:ser>
        <c:ser>
          <c:idx val="2"/>
          <c:order val="2"/>
          <c:tx>
            <c:strRef>
              <c:f>Sheet2!$I$1:$I$2</c:f>
              <c:strCache>
                <c:ptCount val="2"/>
                <c:pt idx="0">
                  <c:v>Nanodrop</c:v>
                </c:pt>
                <c:pt idx="1">
                  <c:v>Cells/mL-1</c:v>
                </c:pt>
              </c:strCache>
            </c:strRef>
          </c:tx>
          <c:xVal>
            <c:numRef>
              <c:f>Sheet2!$F$3:$F$33</c:f>
              <c:numCache>
                <c:formatCode>0.000</c:formatCode>
                <c:ptCount val="31"/>
                <c:pt idx="0">
                  <c:v>0.63633333333333331</c:v>
                </c:pt>
                <c:pt idx="1">
                  <c:v>0.36000000000000004</c:v>
                </c:pt>
                <c:pt idx="2">
                  <c:v>0.18233333333333332</c:v>
                </c:pt>
                <c:pt idx="3">
                  <c:v>9.2666666666666675E-2</c:v>
                </c:pt>
                <c:pt idx="4">
                  <c:v>4.8500000000000001E-2</c:v>
                </c:pt>
                <c:pt idx="5">
                  <c:v>2.466666666666667E-2</c:v>
                </c:pt>
                <c:pt idx="6">
                  <c:v>1.4666666666666666E-2</c:v>
                </c:pt>
                <c:pt idx="8">
                  <c:v>0.85633333333333328</c:v>
                </c:pt>
                <c:pt idx="9">
                  <c:v>0.48299999999999993</c:v>
                </c:pt>
                <c:pt idx="10">
                  <c:v>0.21099999999999999</c:v>
                </c:pt>
                <c:pt idx="11">
                  <c:v>0.13766666666666669</c:v>
                </c:pt>
                <c:pt idx="12">
                  <c:v>5.8000000000000003E-2</c:v>
                </c:pt>
                <c:pt idx="13">
                  <c:v>3.5333333333333335E-2</c:v>
                </c:pt>
                <c:pt idx="14">
                  <c:v>1.8666666666666668E-2</c:v>
                </c:pt>
                <c:pt idx="16">
                  <c:v>1.1186666666666667</c:v>
                </c:pt>
                <c:pt idx="17">
                  <c:v>0.79633333333333345</c:v>
                </c:pt>
                <c:pt idx="18">
                  <c:v>0.52300000000000002</c:v>
                </c:pt>
                <c:pt idx="19">
                  <c:v>0.27133333333333337</c:v>
                </c:pt>
                <c:pt idx="20">
                  <c:v>0.14166666666666669</c:v>
                </c:pt>
                <c:pt idx="21">
                  <c:v>6.8000000000000005E-2</c:v>
                </c:pt>
                <c:pt idx="22">
                  <c:v>4.4666666666666667E-2</c:v>
                </c:pt>
                <c:pt idx="24">
                  <c:v>0.9993333333333333</c:v>
                </c:pt>
                <c:pt idx="25">
                  <c:v>0.68566666666666665</c:v>
                </c:pt>
                <c:pt idx="26">
                  <c:v>0.38766666666666666</c:v>
                </c:pt>
                <c:pt idx="27">
                  <c:v>0.19400000000000003</c:v>
                </c:pt>
                <c:pt idx="28">
                  <c:v>9.2999999999999985E-2</c:v>
                </c:pt>
                <c:pt idx="29">
                  <c:v>4.5000000000000005E-2</c:v>
                </c:pt>
                <c:pt idx="30">
                  <c:v>2.6666666666666661E-2</c:v>
                </c:pt>
              </c:numCache>
            </c:numRef>
          </c:xVal>
          <c:yVal>
            <c:numRef>
              <c:f>Sheet2!$I$3:$I$33</c:f>
            </c:numRef>
          </c:yVal>
          <c:smooth val="0"/>
        </c:ser>
        <c:ser>
          <c:idx val="3"/>
          <c:order val="3"/>
          <c:tx>
            <c:strRef>
              <c:f>Sheet2!$J$1:$J$2</c:f>
              <c:strCache>
                <c:ptCount val="2"/>
                <c:pt idx="0">
                  <c:v>Nanodrop</c:v>
                </c:pt>
                <c:pt idx="1">
                  <c:v>Sqrs-2</c:v>
                </c:pt>
              </c:strCache>
            </c:strRef>
          </c:tx>
          <c:xVal>
            <c:numRef>
              <c:f>Sheet2!$F$3:$F$33</c:f>
              <c:numCache>
                <c:formatCode>0.000</c:formatCode>
                <c:ptCount val="31"/>
                <c:pt idx="0">
                  <c:v>0.63633333333333331</c:v>
                </c:pt>
                <c:pt idx="1">
                  <c:v>0.36000000000000004</c:v>
                </c:pt>
                <c:pt idx="2">
                  <c:v>0.18233333333333332</c:v>
                </c:pt>
                <c:pt idx="3">
                  <c:v>9.2666666666666675E-2</c:v>
                </c:pt>
                <c:pt idx="4">
                  <c:v>4.8500000000000001E-2</c:v>
                </c:pt>
                <c:pt idx="5">
                  <c:v>2.466666666666667E-2</c:v>
                </c:pt>
                <c:pt idx="6">
                  <c:v>1.4666666666666666E-2</c:v>
                </c:pt>
                <c:pt idx="8">
                  <c:v>0.85633333333333328</c:v>
                </c:pt>
                <c:pt idx="9">
                  <c:v>0.48299999999999993</c:v>
                </c:pt>
                <c:pt idx="10">
                  <c:v>0.21099999999999999</c:v>
                </c:pt>
                <c:pt idx="11">
                  <c:v>0.13766666666666669</c:v>
                </c:pt>
                <c:pt idx="12">
                  <c:v>5.8000000000000003E-2</c:v>
                </c:pt>
                <c:pt idx="13">
                  <c:v>3.5333333333333335E-2</c:v>
                </c:pt>
                <c:pt idx="14">
                  <c:v>1.8666666666666668E-2</c:v>
                </c:pt>
                <c:pt idx="16">
                  <c:v>1.1186666666666667</c:v>
                </c:pt>
                <c:pt idx="17">
                  <c:v>0.79633333333333345</c:v>
                </c:pt>
                <c:pt idx="18">
                  <c:v>0.52300000000000002</c:v>
                </c:pt>
                <c:pt idx="19">
                  <c:v>0.27133333333333337</c:v>
                </c:pt>
                <c:pt idx="20">
                  <c:v>0.14166666666666669</c:v>
                </c:pt>
                <c:pt idx="21">
                  <c:v>6.8000000000000005E-2</c:v>
                </c:pt>
                <c:pt idx="22">
                  <c:v>4.4666666666666667E-2</c:v>
                </c:pt>
                <c:pt idx="24">
                  <c:v>0.9993333333333333</c:v>
                </c:pt>
                <c:pt idx="25">
                  <c:v>0.68566666666666665</c:v>
                </c:pt>
                <c:pt idx="26">
                  <c:v>0.38766666666666666</c:v>
                </c:pt>
                <c:pt idx="27">
                  <c:v>0.19400000000000003</c:v>
                </c:pt>
                <c:pt idx="28">
                  <c:v>9.2999999999999985E-2</c:v>
                </c:pt>
                <c:pt idx="29">
                  <c:v>4.5000000000000005E-2</c:v>
                </c:pt>
                <c:pt idx="30">
                  <c:v>2.6666666666666661E-2</c:v>
                </c:pt>
              </c:numCache>
            </c:numRef>
          </c:xVal>
          <c:yVal>
            <c:numRef>
              <c:f>Sheet2!$J$3:$J$33</c:f>
            </c:numRef>
          </c:yVal>
          <c:smooth val="0"/>
        </c:ser>
        <c:ser>
          <c:idx val="4"/>
          <c:order val="4"/>
          <c:tx>
            <c:strRef>
              <c:f>Sheet2!$K$1:$K$2</c:f>
              <c:strCache>
                <c:ptCount val="2"/>
                <c:pt idx="0">
                  <c:v>Nanodrop</c:v>
                </c:pt>
                <c:pt idx="1">
                  <c:v>Cells-2</c:v>
                </c:pt>
              </c:strCache>
            </c:strRef>
          </c:tx>
          <c:xVal>
            <c:numRef>
              <c:f>Sheet2!$F$3:$F$33</c:f>
              <c:numCache>
                <c:formatCode>0.000</c:formatCode>
                <c:ptCount val="31"/>
                <c:pt idx="0">
                  <c:v>0.63633333333333331</c:v>
                </c:pt>
                <c:pt idx="1">
                  <c:v>0.36000000000000004</c:v>
                </c:pt>
                <c:pt idx="2">
                  <c:v>0.18233333333333332</c:v>
                </c:pt>
                <c:pt idx="3">
                  <c:v>9.2666666666666675E-2</c:v>
                </c:pt>
                <c:pt idx="4">
                  <c:v>4.8500000000000001E-2</c:v>
                </c:pt>
                <c:pt idx="5">
                  <c:v>2.466666666666667E-2</c:v>
                </c:pt>
                <c:pt idx="6">
                  <c:v>1.4666666666666666E-2</c:v>
                </c:pt>
                <c:pt idx="8">
                  <c:v>0.85633333333333328</c:v>
                </c:pt>
                <c:pt idx="9">
                  <c:v>0.48299999999999993</c:v>
                </c:pt>
                <c:pt idx="10">
                  <c:v>0.21099999999999999</c:v>
                </c:pt>
                <c:pt idx="11">
                  <c:v>0.13766666666666669</c:v>
                </c:pt>
                <c:pt idx="12">
                  <c:v>5.8000000000000003E-2</c:v>
                </c:pt>
                <c:pt idx="13">
                  <c:v>3.5333333333333335E-2</c:v>
                </c:pt>
                <c:pt idx="14">
                  <c:v>1.8666666666666668E-2</c:v>
                </c:pt>
                <c:pt idx="16">
                  <c:v>1.1186666666666667</c:v>
                </c:pt>
                <c:pt idx="17">
                  <c:v>0.79633333333333345</c:v>
                </c:pt>
                <c:pt idx="18">
                  <c:v>0.52300000000000002</c:v>
                </c:pt>
                <c:pt idx="19">
                  <c:v>0.27133333333333337</c:v>
                </c:pt>
                <c:pt idx="20">
                  <c:v>0.14166666666666669</c:v>
                </c:pt>
                <c:pt idx="21">
                  <c:v>6.8000000000000005E-2</c:v>
                </c:pt>
                <c:pt idx="22">
                  <c:v>4.4666666666666667E-2</c:v>
                </c:pt>
                <c:pt idx="24">
                  <c:v>0.9993333333333333</c:v>
                </c:pt>
                <c:pt idx="25">
                  <c:v>0.68566666666666665</c:v>
                </c:pt>
                <c:pt idx="26">
                  <c:v>0.38766666666666666</c:v>
                </c:pt>
                <c:pt idx="27">
                  <c:v>0.19400000000000003</c:v>
                </c:pt>
                <c:pt idx="28">
                  <c:v>9.2999999999999985E-2</c:v>
                </c:pt>
                <c:pt idx="29">
                  <c:v>4.5000000000000005E-2</c:v>
                </c:pt>
                <c:pt idx="30">
                  <c:v>2.6666666666666661E-2</c:v>
                </c:pt>
              </c:numCache>
            </c:numRef>
          </c:xVal>
          <c:yVal>
            <c:numRef>
              <c:f>Sheet2!$K$3:$K$33</c:f>
            </c:numRef>
          </c:yVal>
          <c:smooth val="0"/>
        </c:ser>
        <c:ser>
          <c:idx val="5"/>
          <c:order val="5"/>
          <c:tx>
            <c:strRef>
              <c:f>Sheet2!$L$1:$L$2</c:f>
              <c:strCache>
                <c:ptCount val="2"/>
                <c:pt idx="0">
                  <c:v>Nanodrop</c:v>
                </c:pt>
                <c:pt idx="1">
                  <c:v>Cells/mL</c:v>
                </c:pt>
              </c:strCache>
            </c:strRef>
          </c:tx>
          <c:xVal>
            <c:numRef>
              <c:f>Sheet2!$F$3:$F$33</c:f>
              <c:numCache>
                <c:formatCode>0.000</c:formatCode>
                <c:ptCount val="31"/>
                <c:pt idx="0">
                  <c:v>0.63633333333333331</c:v>
                </c:pt>
                <c:pt idx="1">
                  <c:v>0.36000000000000004</c:v>
                </c:pt>
                <c:pt idx="2">
                  <c:v>0.18233333333333332</c:v>
                </c:pt>
                <c:pt idx="3">
                  <c:v>9.2666666666666675E-2</c:v>
                </c:pt>
                <c:pt idx="4">
                  <c:v>4.8500000000000001E-2</c:v>
                </c:pt>
                <c:pt idx="5">
                  <c:v>2.466666666666667E-2</c:v>
                </c:pt>
                <c:pt idx="6">
                  <c:v>1.4666666666666666E-2</c:v>
                </c:pt>
                <c:pt idx="8">
                  <c:v>0.85633333333333328</c:v>
                </c:pt>
                <c:pt idx="9">
                  <c:v>0.48299999999999993</c:v>
                </c:pt>
                <c:pt idx="10">
                  <c:v>0.21099999999999999</c:v>
                </c:pt>
                <c:pt idx="11">
                  <c:v>0.13766666666666669</c:v>
                </c:pt>
                <c:pt idx="12">
                  <c:v>5.8000000000000003E-2</c:v>
                </c:pt>
                <c:pt idx="13">
                  <c:v>3.5333333333333335E-2</c:v>
                </c:pt>
                <c:pt idx="14">
                  <c:v>1.8666666666666668E-2</c:v>
                </c:pt>
                <c:pt idx="16">
                  <c:v>1.1186666666666667</c:v>
                </c:pt>
                <c:pt idx="17">
                  <c:v>0.79633333333333345</c:v>
                </c:pt>
                <c:pt idx="18">
                  <c:v>0.52300000000000002</c:v>
                </c:pt>
                <c:pt idx="19">
                  <c:v>0.27133333333333337</c:v>
                </c:pt>
                <c:pt idx="20">
                  <c:v>0.14166666666666669</c:v>
                </c:pt>
                <c:pt idx="21">
                  <c:v>6.8000000000000005E-2</c:v>
                </c:pt>
                <c:pt idx="22">
                  <c:v>4.4666666666666667E-2</c:v>
                </c:pt>
                <c:pt idx="24">
                  <c:v>0.9993333333333333</c:v>
                </c:pt>
                <c:pt idx="25">
                  <c:v>0.68566666666666665</c:v>
                </c:pt>
                <c:pt idx="26">
                  <c:v>0.38766666666666666</c:v>
                </c:pt>
                <c:pt idx="27">
                  <c:v>0.19400000000000003</c:v>
                </c:pt>
                <c:pt idx="28">
                  <c:v>9.2999999999999985E-2</c:v>
                </c:pt>
                <c:pt idx="29">
                  <c:v>4.5000000000000005E-2</c:v>
                </c:pt>
                <c:pt idx="30">
                  <c:v>2.6666666666666661E-2</c:v>
                </c:pt>
              </c:numCache>
            </c:numRef>
          </c:xVal>
          <c:yVal>
            <c:numRef>
              <c:f>Sheet2!$L$3:$L$33</c:f>
            </c:numRef>
          </c:yVal>
          <c:smooth val="0"/>
        </c:ser>
        <c:ser>
          <c:idx val="6"/>
          <c:order val="6"/>
          <c:tx>
            <c:strRef>
              <c:f>Sheet2!$M$1:$M$2</c:f>
              <c:strCache>
                <c:ptCount val="2"/>
                <c:pt idx="0">
                  <c:v>Hemacytometer</c:v>
                </c:pt>
                <c:pt idx="1">
                  <c:v>Cells/mL-Ave</c:v>
                </c:pt>
              </c:strCache>
            </c:strRef>
          </c:tx>
          <c:spPr>
            <a:ln w="28575">
              <a:noFill/>
            </a:ln>
          </c:spPr>
          <c:trendline>
            <c:trendlineType val="poly"/>
            <c:order val="2"/>
            <c:dispRSqr val="0"/>
            <c:dispEq val="0"/>
          </c:trendline>
          <c:xVal>
            <c:numRef>
              <c:f>Sheet2!$F$3:$F$33</c:f>
              <c:numCache>
                <c:formatCode>0.000</c:formatCode>
                <c:ptCount val="31"/>
                <c:pt idx="0">
                  <c:v>0.63633333333333331</c:v>
                </c:pt>
                <c:pt idx="1">
                  <c:v>0.36000000000000004</c:v>
                </c:pt>
                <c:pt idx="2">
                  <c:v>0.18233333333333332</c:v>
                </c:pt>
                <c:pt idx="3">
                  <c:v>9.2666666666666675E-2</c:v>
                </c:pt>
                <c:pt idx="4">
                  <c:v>4.8500000000000001E-2</c:v>
                </c:pt>
                <c:pt idx="5">
                  <c:v>2.466666666666667E-2</c:v>
                </c:pt>
                <c:pt idx="6">
                  <c:v>1.4666666666666666E-2</c:v>
                </c:pt>
                <c:pt idx="8">
                  <c:v>0.85633333333333328</c:v>
                </c:pt>
                <c:pt idx="9">
                  <c:v>0.48299999999999993</c:v>
                </c:pt>
                <c:pt idx="10">
                  <c:v>0.21099999999999999</c:v>
                </c:pt>
                <c:pt idx="11">
                  <c:v>0.13766666666666669</c:v>
                </c:pt>
                <c:pt idx="12">
                  <c:v>5.8000000000000003E-2</c:v>
                </c:pt>
                <c:pt idx="13">
                  <c:v>3.5333333333333335E-2</c:v>
                </c:pt>
                <c:pt idx="14">
                  <c:v>1.8666666666666668E-2</c:v>
                </c:pt>
                <c:pt idx="16">
                  <c:v>1.1186666666666667</c:v>
                </c:pt>
                <c:pt idx="17">
                  <c:v>0.79633333333333345</c:v>
                </c:pt>
                <c:pt idx="18">
                  <c:v>0.52300000000000002</c:v>
                </c:pt>
                <c:pt idx="19">
                  <c:v>0.27133333333333337</c:v>
                </c:pt>
                <c:pt idx="20">
                  <c:v>0.14166666666666669</c:v>
                </c:pt>
                <c:pt idx="21">
                  <c:v>6.8000000000000005E-2</c:v>
                </c:pt>
                <c:pt idx="22">
                  <c:v>4.4666666666666667E-2</c:v>
                </c:pt>
                <c:pt idx="24">
                  <c:v>0.9993333333333333</c:v>
                </c:pt>
                <c:pt idx="25">
                  <c:v>0.68566666666666665</c:v>
                </c:pt>
                <c:pt idx="26">
                  <c:v>0.38766666666666666</c:v>
                </c:pt>
                <c:pt idx="27">
                  <c:v>0.19400000000000003</c:v>
                </c:pt>
                <c:pt idx="28">
                  <c:v>9.2999999999999985E-2</c:v>
                </c:pt>
                <c:pt idx="29">
                  <c:v>4.5000000000000005E-2</c:v>
                </c:pt>
                <c:pt idx="30">
                  <c:v>2.6666666666666661E-2</c:v>
                </c:pt>
              </c:numCache>
            </c:numRef>
          </c:xVal>
          <c:yVal>
            <c:numRef>
              <c:f>Sheet2!$M$3:$M$33</c:f>
              <c:numCache>
                <c:formatCode>#,##0</c:formatCode>
                <c:ptCount val="31"/>
                <c:pt idx="0">
                  <c:v>251875000</c:v>
                </c:pt>
                <c:pt idx="1">
                  <c:v>84166666.666666687</c:v>
                </c:pt>
                <c:pt idx="2">
                  <c:v>99375000</c:v>
                </c:pt>
                <c:pt idx="3">
                  <c:v>32083333.333333336</c:v>
                </c:pt>
                <c:pt idx="4">
                  <c:v>15312500.000000002</c:v>
                </c:pt>
                <c:pt idx="5">
                  <c:v>9166666.6666666679</c:v>
                </c:pt>
                <c:pt idx="6">
                  <c:v>6614583.333333334</c:v>
                </c:pt>
                <c:pt idx="8">
                  <c:v>452812500</c:v>
                </c:pt>
                <c:pt idx="9">
                  <c:v>197500000</c:v>
                </c:pt>
                <c:pt idx="10">
                  <c:v>123500000</c:v>
                </c:pt>
                <c:pt idx="11">
                  <c:v>28020833.333333336</c:v>
                </c:pt>
                <c:pt idx="12">
                  <c:v>19583333.333333336</c:v>
                </c:pt>
                <c:pt idx="13">
                  <c:v>12083333.333333334</c:v>
                </c:pt>
                <c:pt idx="14">
                  <c:v>5052083.333333334</c:v>
                </c:pt>
                <c:pt idx="16">
                  <c:v>817500000</c:v>
                </c:pt>
                <c:pt idx="17">
                  <c:v>437187500</c:v>
                </c:pt>
                <c:pt idx="18">
                  <c:v>226666666.66666669</c:v>
                </c:pt>
                <c:pt idx="19">
                  <c:v>108541666.66666667</c:v>
                </c:pt>
                <c:pt idx="20">
                  <c:v>50729166.666666672</c:v>
                </c:pt>
                <c:pt idx="21">
                  <c:v>21614583.333333336</c:v>
                </c:pt>
                <c:pt idx="22">
                  <c:v>8958333.333333334</c:v>
                </c:pt>
                <c:pt idx="24">
                  <c:v>655625000</c:v>
                </c:pt>
                <c:pt idx="25">
                  <c:v>250312500</c:v>
                </c:pt>
                <c:pt idx="26">
                  <c:v>159895833.33333334</c:v>
                </c:pt>
                <c:pt idx="27">
                  <c:v>58958333.333333336</c:v>
                </c:pt>
                <c:pt idx="28">
                  <c:v>30312500</c:v>
                </c:pt>
                <c:pt idx="29">
                  <c:v>14375000</c:v>
                </c:pt>
                <c:pt idx="30">
                  <c:v>8437500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312944"/>
        <c:axId val="135313336"/>
      </c:scatterChart>
      <c:valAx>
        <c:axId val="135312944"/>
        <c:scaling>
          <c:orientation val="minMax"/>
        </c:scaling>
        <c:delete val="0"/>
        <c:axPos val="b"/>
        <c:numFmt formatCode="0.000" sourceLinked="1"/>
        <c:majorTickMark val="out"/>
        <c:minorTickMark val="none"/>
        <c:tickLblPos val="nextTo"/>
        <c:crossAx val="135313336"/>
        <c:crosses val="autoZero"/>
        <c:crossBetween val="midCat"/>
      </c:valAx>
      <c:valAx>
        <c:axId val="1353133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53129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188276</xdr:colOff>
      <xdr:row>2</xdr:row>
      <xdr:rowOff>6032</xdr:rowOff>
    </xdr:from>
    <xdr:to>
      <xdr:col>21</xdr:col>
      <xdr:colOff>863599</xdr:colOff>
      <xdr:row>35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0.02978</cdr:x>
      <cdr:y>0.38764</cdr:y>
    </cdr:from>
    <cdr:to>
      <cdr:x>0.06933</cdr:x>
      <cdr:y>0.48366</cdr:y>
    </cdr:to>
    <cdr:sp macro="" textlink="">
      <cdr:nvSpPr>
        <cdr:cNvPr id="3" name="TextBox 2"/>
        <cdr:cNvSpPr txBox="1"/>
      </cdr:nvSpPr>
      <cdr:spPr>
        <a:xfrm xmlns:a="http://schemas.openxmlformats.org/drawingml/2006/main" rot="16200000">
          <a:off x="114302" y="2341234"/>
          <a:ext cx="550231" cy="310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400" b="1"/>
            <a:t>Cells/mL</a:t>
          </a:r>
        </a:p>
        <a:p xmlns:a="http://schemas.openxmlformats.org/drawingml/2006/main">
          <a:endParaRPr lang="en-US" sz="1400" b="1"/>
        </a:p>
      </cdr:txBody>
    </cdr:sp>
  </cdr:relSizeAnchor>
  <cdr:relSizeAnchor xmlns:cdr="http://schemas.openxmlformats.org/drawingml/2006/chartDrawing">
    <cdr:from>
      <cdr:x>0.37217</cdr:x>
      <cdr:y>0.89479</cdr:y>
    </cdr:from>
    <cdr:to>
      <cdr:x>0.56711</cdr:x>
      <cdr:y>0.95019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924810" y="5127943"/>
          <a:ext cx="1531937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baseline="0">
              <a:latin typeface="+mn-lt"/>
              <a:ea typeface="+mn-ea"/>
              <a:cs typeface="+mn-cs"/>
            </a:rPr>
            <a:t> NanoDrop </a:t>
          </a:r>
          <a:r>
            <a:rPr lang="en-US" sz="1400" b="1">
              <a:latin typeface="+mn-lt"/>
              <a:ea typeface="+mn-ea"/>
              <a:cs typeface="+mn-cs"/>
            </a:rPr>
            <a:t>OD</a:t>
          </a:r>
          <a:r>
            <a:rPr lang="en-US" sz="1400" b="1" baseline="-25000">
              <a:latin typeface="+mn-lt"/>
              <a:ea typeface="+mn-ea"/>
              <a:cs typeface="+mn-cs"/>
            </a:rPr>
            <a:t>400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aseline="-25000"/>
        </a:p>
      </cdr:txBody>
    </cdr:sp>
  </cdr:relSizeAnchor>
  <cdr:relSizeAnchor xmlns:cdr="http://schemas.openxmlformats.org/drawingml/2006/chartDrawing">
    <cdr:from>
      <cdr:x>0.90253</cdr:x>
      <cdr:y>0.08855</cdr:y>
    </cdr:from>
    <cdr:to>
      <cdr:x>0.97611</cdr:x>
      <cdr:y>0.14118</cdr:y>
    </cdr:to>
    <cdr:sp macro="" textlink="">
      <cdr:nvSpPr>
        <cdr:cNvPr id="8" name="Right Arrow 7"/>
        <cdr:cNvSpPr/>
      </cdr:nvSpPr>
      <cdr:spPr>
        <a:xfrm xmlns:a="http://schemas.openxmlformats.org/drawingml/2006/main">
          <a:off x="7620000" y="520700"/>
          <a:ext cx="621255" cy="309479"/>
        </a:xfrm>
        <a:prstGeom xmlns:a="http://schemas.openxmlformats.org/drawingml/2006/main" prst="rightArrow">
          <a:avLst/>
        </a:prstGeom>
        <a:solidFill xmlns:a="http://schemas.openxmlformats.org/drawingml/2006/main">
          <a:schemeClr val="accent2">
            <a:lumMod val="75000"/>
          </a:schemeClr>
        </a:solidFill>
        <a:ln xmlns:a="http://schemas.openxmlformats.org/drawingml/2006/main"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 xmlns:a="http://schemas.openxmlformats.org/drawingml/2006/main">
          <a:outerShdw blurRad="40000" dist="23000" dir="5400000" rotWithShape="0">
            <a:srgbClr val="000000">
              <a:alpha val="35000"/>
            </a:srgbClr>
          </a:outerShdw>
        </a:effectLst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254000</xdr:colOff>
      <xdr:row>1</xdr:row>
      <xdr:rowOff>88900</xdr:rowOff>
    </xdr:from>
    <xdr:to>
      <xdr:col>22</xdr:col>
      <xdr:colOff>0</xdr:colOff>
      <xdr:row>32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5"/>
  <sheetViews>
    <sheetView tabSelected="1" zoomScale="50" zoomScaleNormal="50" workbookViewId="0">
      <selection activeCell="X31" sqref="X31"/>
    </sheetView>
  </sheetViews>
  <sheetFormatPr defaultColWidth="11" defaultRowHeight="10" x14ac:dyDescent="0.2"/>
  <cols>
    <col min="1" max="1" width="10.15234375" style="3" customWidth="1"/>
    <col min="2" max="2" width="6" style="3" hidden="1" customWidth="1"/>
    <col min="3" max="4" width="5.84375" style="3" hidden="1" customWidth="1"/>
    <col min="5" max="5" width="5.3828125" style="3" hidden="1" customWidth="1"/>
    <col min="6" max="6" width="10.69140625" style="12" customWidth="1"/>
    <col min="7" max="7" width="5.3828125" style="13" hidden="1" customWidth="1"/>
    <col min="8" max="8" width="6.53515625" style="13" hidden="1" customWidth="1"/>
    <col min="9" max="9" width="8.84375" style="14" hidden="1" customWidth="1"/>
    <col min="10" max="10" width="5.84375" style="14" hidden="1" customWidth="1"/>
    <col min="11" max="11" width="6" style="14" hidden="1" customWidth="1"/>
    <col min="12" max="12" width="0.765625" style="14" hidden="1" customWidth="1"/>
    <col min="13" max="13" width="14.53515625" style="14" customWidth="1"/>
    <col min="14" max="22" width="11" style="2"/>
    <col min="23" max="23" width="18.69140625" style="2" customWidth="1"/>
    <col min="24" max="24" width="16.3828125" style="2" customWidth="1"/>
    <col min="25" max="25" width="11" style="2"/>
    <col min="26" max="26" width="22.3046875" style="2" customWidth="1"/>
    <col min="27" max="16384" width="11" style="2"/>
  </cols>
  <sheetData>
    <row r="1" spans="1:26" ht="18" customHeight="1" x14ac:dyDescent="0.2">
      <c r="A1" s="32" t="s">
        <v>62</v>
      </c>
      <c r="I1" s="31"/>
      <c r="J1" s="31"/>
      <c r="K1" s="31"/>
      <c r="L1" s="31"/>
      <c r="M1" s="31"/>
    </row>
    <row r="2" spans="1:26" ht="14" customHeight="1" thickBot="1" x14ac:dyDescent="0.25">
      <c r="I2" s="31"/>
      <c r="J2" s="31"/>
      <c r="K2" s="31"/>
      <c r="L2" s="31"/>
      <c r="M2" s="31"/>
    </row>
    <row r="3" spans="1:26" ht="19.5" x14ac:dyDescent="0.35">
      <c r="A3" s="82" t="s">
        <v>0</v>
      </c>
      <c r="B3" s="33"/>
      <c r="C3" s="33"/>
      <c r="D3" s="33"/>
      <c r="E3" s="33"/>
      <c r="F3" s="73" t="s">
        <v>60</v>
      </c>
      <c r="G3" s="34"/>
      <c r="H3" s="34"/>
      <c r="I3" s="35"/>
      <c r="J3" s="35"/>
      <c r="K3" s="35"/>
      <c r="L3" s="35"/>
      <c r="M3" s="70" t="s">
        <v>57</v>
      </c>
      <c r="W3" s="84" t="s">
        <v>55</v>
      </c>
      <c r="X3" s="85"/>
    </row>
    <row r="4" spans="1:26" ht="15" customHeight="1" thickBot="1" x14ac:dyDescent="0.35">
      <c r="A4" s="83"/>
      <c r="B4" s="41" t="s">
        <v>44</v>
      </c>
      <c r="C4" s="41" t="s">
        <v>45</v>
      </c>
      <c r="D4" s="41" t="s">
        <v>46</v>
      </c>
      <c r="E4" s="41" t="s">
        <v>47</v>
      </c>
      <c r="F4" s="71" t="s">
        <v>59</v>
      </c>
      <c r="G4" s="41" t="s">
        <v>48</v>
      </c>
      <c r="H4" s="41" t="s">
        <v>49</v>
      </c>
      <c r="I4" s="41" t="s">
        <v>50</v>
      </c>
      <c r="J4" s="41" t="s">
        <v>51</v>
      </c>
      <c r="K4" s="41" t="s">
        <v>52</v>
      </c>
      <c r="L4" s="41" t="s">
        <v>53</v>
      </c>
      <c r="M4" s="72" t="s">
        <v>58</v>
      </c>
      <c r="W4" s="90"/>
      <c r="X4" s="91"/>
    </row>
    <row r="5" spans="1:26" ht="17" customHeight="1" x14ac:dyDescent="0.2">
      <c r="A5" s="42" t="s">
        <v>1</v>
      </c>
      <c r="B5" s="43">
        <v>0.629</v>
      </c>
      <c r="C5" s="43">
        <v>0.64300000000000002</v>
      </c>
      <c r="D5" s="43">
        <v>0.63700000000000001</v>
      </c>
      <c r="E5" s="43"/>
      <c r="F5" s="44">
        <f>AVERAGE(B5:D5)</f>
        <v>0.63633333333333331</v>
      </c>
      <c r="G5" s="45">
        <v>3</v>
      </c>
      <c r="H5" s="45">
        <v>739</v>
      </c>
      <c r="I5" s="46">
        <f>H5*(25/G5)*50000</f>
        <v>307916666.66666669</v>
      </c>
      <c r="J5" s="45">
        <v>3</v>
      </c>
      <c r="K5" s="45">
        <v>470</v>
      </c>
      <c r="L5" s="46">
        <f>K5*(25/J5)*50000</f>
        <v>195833333.33333334</v>
      </c>
      <c r="M5" s="74">
        <f>AVERAGE(I5,L5)</f>
        <v>251875000</v>
      </c>
      <c r="W5" s="86" t="s">
        <v>54</v>
      </c>
      <c r="X5" s="87"/>
    </row>
    <row r="6" spans="1:26" ht="17" customHeight="1" thickBot="1" x14ac:dyDescent="0.25">
      <c r="A6" s="47" t="s">
        <v>2</v>
      </c>
      <c r="B6" s="48">
        <v>0.35699999999999998</v>
      </c>
      <c r="C6" s="48">
        <v>0.36199999999999999</v>
      </c>
      <c r="D6" s="48">
        <v>0.36099999999999999</v>
      </c>
      <c r="E6" s="48"/>
      <c r="F6" s="49">
        <f t="shared" ref="F6:F11" si="0">AVERAGE(B6:D6)</f>
        <v>0.36000000000000004</v>
      </c>
      <c r="G6" s="50">
        <v>3</v>
      </c>
      <c r="H6" s="50">
        <v>179</v>
      </c>
      <c r="I6" s="51">
        <f t="shared" ref="I6:I11" si="1">H6*(25/G6)*50000</f>
        <v>74583333.333333343</v>
      </c>
      <c r="J6" s="50">
        <v>3</v>
      </c>
      <c r="K6" s="50">
        <v>225</v>
      </c>
      <c r="L6" s="51">
        <f t="shared" ref="L6:L11" si="2">K6*(25/J6)*50000</f>
        <v>93750000.000000015</v>
      </c>
      <c r="M6" s="75">
        <f t="shared" ref="M6:M11" si="3">AVERAGE(I6,L6)</f>
        <v>84166666.666666687</v>
      </c>
      <c r="W6" s="88" t="s">
        <v>56</v>
      </c>
      <c r="X6" s="89"/>
    </row>
    <row r="7" spans="1:26" ht="15" customHeight="1" thickBot="1" x14ac:dyDescent="0.35">
      <c r="A7" s="47" t="s">
        <v>3</v>
      </c>
      <c r="B7" s="48">
        <v>0.182</v>
      </c>
      <c r="C7" s="48">
        <v>0.186</v>
      </c>
      <c r="D7" s="48">
        <v>0.17899999999999999</v>
      </c>
      <c r="E7" s="48"/>
      <c r="F7" s="49">
        <f t="shared" si="0"/>
        <v>0.18233333333333332</v>
      </c>
      <c r="G7" s="50">
        <v>3</v>
      </c>
      <c r="H7" s="50">
        <v>256</v>
      </c>
      <c r="I7" s="51">
        <f t="shared" si="1"/>
        <v>106666666.66666667</v>
      </c>
      <c r="J7" s="50">
        <v>3</v>
      </c>
      <c r="K7" s="50">
        <v>221</v>
      </c>
      <c r="L7" s="51">
        <f t="shared" si="2"/>
        <v>92083333.333333343</v>
      </c>
      <c r="M7" s="75">
        <f t="shared" si="3"/>
        <v>99375000</v>
      </c>
      <c r="W7" s="92"/>
      <c r="X7" s="93"/>
      <c r="Z7"/>
    </row>
    <row r="8" spans="1:26" ht="22" customHeight="1" thickBot="1" x14ac:dyDescent="0.25">
      <c r="A8" s="47" t="s">
        <v>4</v>
      </c>
      <c r="B8" s="48">
        <v>9.2999999999999999E-2</v>
      </c>
      <c r="C8" s="48">
        <v>8.7999999999999995E-2</v>
      </c>
      <c r="D8" s="48">
        <v>9.7000000000000003E-2</v>
      </c>
      <c r="E8" s="48"/>
      <c r="F8" s="49">
        <f t="shared" si="0"/>
        <v>9.2666666666666675E-2</v>
      </c>
      <c r="G8" s="50">
        <v>6</v>
      </c>
      <c r="H8" s="50">
        <v>189</v>
      </c>
      <c r="I8" s="51">
        <f t="shared" si="1"/>
        <v>39375000</v>
      </c>
      <c r="J8" s="50">
        <v>3</v>
      </c>
      <c r="K8" s="50">
        <v>119</v>
      </c>
      <c r="L8" s="51">
        <f t="shared" si="2"/>
        <v>49583333.333333336</v>
      </c>
      <c r="M8" s="75">
        <f t="shared" si="3"/>
        <v>44479166.666666672</v>
      </c>
      <c r="W8" s="38" t="s">
        <v>61</v>
      </c>
      <c r="X8" s="36">
        <v>0.3</v>
      </c>
      <c r="Z8" s="30"/>
    </row>
    <row r="9" spans="1:26" ht="22" customHeight="1" thickBot="1" x14ac:dyDescent="0.25">
      <c r="A9" s="47" t="s">
        <v>5</v>
      </c>
      <c r="B9" s="48">
        <v>5.2999999999999999E-2</v>
      </c>
      <c r="C9" s="48">
        <v>4.9000000000000002E-2</v>
      </c>
      <c r="D9" s="48">
        <v>4.3999999999999997E-2</v>
      </c>
      <c r="E9" s="48">
        <v>4.8000000000000001E-2</v>
      </c>
      <c r="F9" s="49">
        <f>AVERAGE(B9:E9)</f>
        <v>4.8500000000000001E-2</v>
      </c>
      <c r="G9" s="50">
        <v>6</v>
      </c>
      <c r="H9" s="50">
        <v>88</v>
      </c>
      <c r="I9" s="51">
        <f t="shared" si="1"/>
        <v>18333333.333333336</v>
      </c>
      <c r="J9" s="50">
        <v>6</v>
      </c>
      <c r="K9" s="50">
        <v>59</v>
      </c>
      <c r="L9" s="51">
        <f t="shared" si="2"/>
        <v>12291666.666666668</v>
      </c>
      <c r="M9" s="75">
        <f t="shared" si="3"/>
        <v>15312500.000000002</v>
      </c>
      <c r="W9" s="39" t="s">
        <v>36</v>
      </c>
      <c r="X9" s="37">
        <f>(600000000*X8*X8*X8) - (400000000*X8*X8) + (400000000*X8)</f>
        <v>100200000</v>
      </c>
    </row>
    <row r="10" spans="1:26" ht="15" customHeight="1" thickBot="1" x14ac:dyDescent="0.35">
      <c r="A10" s="47" t="s">
        <v>18</v>
      </c>
      <c r="B10" s="48">
        <v>2.3E-2</v>
      </c>
      <c r="C10" s="48">
        <v>2.8000000000000001E-2</v>
      </c>
      <c r="D10" s="48">
        <v>2.3E-2</v>
      </c>
      <c r="E10" s="48"/>
      <c r="F10" s="49">
        <f t="shared" si="0"/>
        <v>2.466666666666667E-2</v>
      </c>
      <c r="G10" s="50">
        <v>12</v>
      </c>
      <c r="H10" s="50">
        <v>89</v>
      </c>
      <c r="I10" s="51">
        <f t="shared" si="1"/>
        <v>9270833.333333334</v>
      </c>
      <c r="J10" s="50">
        <v>12</v>
      </c>
      <c r="K10" s="50">
        <v>87</v>
      </c>
      <c r="L10" s="51">
        <f t="shared" si="2"/>
        <v>9062500</v>
      </c>
      <c r="M10" s="75">
        <f t="shared" si="3"/>
        <v>9166666.6666666679</v>
      </c>
      <c r="W10" s="80"/>
      <c r="X10" s="81"/>
    </row>
    <row r="11" spans="1:26" ht="15" customHeight="1" thickBot="1" x14ac:dyDescent="0.35">
      <c r="A11" s="52" t="s">
        <v>6</v>
      </c>
      <c r="B11" s="53">
        <v>1.6E-2</v>
      </c>
      <c r="C11" s="53">
        <v>1.2999999999999999E-2</v>
      </c>
      <c r="D11" s="53">
        <v>1.4999999999999999E-2</v>
      </c>
      <c r="E11" s="53"/>
      <c r="F11" s="54">
        <f t="shared" si="0"/>
        <v>1.4666666666666666E-2</v>
      </c>
      <c r="G11" s="55">
        <v>12</v>
      </c>
      <c r="H11" s="55">
        <v>71</v>
      </c>
      <c r="I11" s="56">
        <f t="shared" si="1"/>
        <v>7395833.333333334</v>
      </c>
      <c r="J11" s="55">
        <v>12</v>
      </c>
      <c r="K11" s="55">
        <v>56</v>
      </c>
      <c r="L11" s="56">
        <f t="shared" si="2"/>
        <v>5833333.333333334</v>
      </c>
      <c r="M11" s="76">
        <f t="shared" si="3"/>
        <v>6614583.333333334</v>
      </c>
      <c r="W11"/>
      <c r="X11"/>
    </row>
    <row r="12" spans="1:26" s="29" customFormat="1" ht="15" customHeight="1" thickBot="1" x14ac:dyDescent="0.35">
      <c r="A12" s="57"/>
      <c r="B12" s="58"/>
      <c r="C12" s="58"/>
      <c r="D12" s="58"/>
      <c r="E12" s="58"/>
      <c r="F12" s="58"/>
      <c r="G12" s="57"/>
      <c r="H12" s="57"/>
      <c r="I12" s="59"/>
      <c r="J12" s="57"/>
      <c r="K12" s="57"/>
      <c r="L12" s="59"/>
      <c r="M12" s="77"/>
      <c r="W12"/>
      <c r="X12"/>
    </row>
    <row r="13" spans="1:26" ht="15" customHeight="1" x14ac:dyDescent="0.3">
      <c r="A13" s="42" t="s">
        <v>19</v>
      </c>
      <c r="B13" s="43">
        <v>0.877</v>
      </c>
      <c r="C13" s="43">
        <v>0.83</v>
      </c>
      <c r="D13" s="43">
        <v>0.86199999999999999</v>
      </c>
      <c r="E13" s="60"/>
      <c r="F13" s="44">
        <f>AVERAGE(B13:D13)</f>
        <v>0.85633333333333328</v>
      </c>
      <c r="G13" s="45">
        <v>2</v>
      </c>
      <c r="H13" s="45">
        <v>666</v>
      </c>
      <c r="I13" s="46">
        <f>H13*(25/G13)*50000</f>
        <v>416250000</v>
      </c>
      <c r="J13" s="45">
        <v>2</v>
      </c>
      <c r="K13" s="45">
        <v>783</v>
      </c>
      <c r="L13" s="46">
        <f>K13*(25/J13)*50000</f>
        <v>489375000</v>
      </c>
      <c r="M13" s="74">
        <f>AVERAGE(I13,L13)</f>
        <v>452812500</v>
      </c>
      <c r="W13"/>
      <c r="X13"/>
      <c r="Z13"/>
    </row>
    <row r="14" spans="1:26" ht="15" customHeight="1" x14ac:dyDescent="0.3">
      <c r="A14" s="47" t="s">
        <v>20</v>
      </c>
      <c r="B14" s="48">
        <v>0.49299999999999999</v>
      </c>
      <c r="C14" s="48">
        <v>0.47299999999999998</v>
      </c>
      <c r="D14" s="48">
        <v>0.48299999999999998</v>
      </c>
      <c r="E14" s="48"/>
      <c r="F14" s="49">
        <f>AVERAGE(B14:D14)</f>
        <v>0.48299999999999993</v>
      </c>
      <c r="G14" s="50">
        <v>2</v>
      </c>
      <c r="H14" s="50">
        <v>316</v>
      </c>
      <c r="I14" s="51">
        <f t="shared" ref="I14:I19" si="4">H14*(25/G14)*50000</f>
        <v>197500000</v>
      </c>
      <c r="J14" s="50"/>
      <c r="K14" s="50"/>
      <c r="L14" s="51"/>
      <c r="M14" s="75">
        <v>197500000</v>
      </c>
      <c r="W14"/>
      <c r="X14"/>
      <c r="Z14" s="30"/>
    </row>
    <row r="15" spans="1:26" ht="15" customHeight="1" x14ac:dyDescent="0.3">
      <c r="A15" s="47" t="s">
        <v>21</v>
      </c>
      <c r="B15" s="48">
        <v>0.21099999999999999</v>
      </c>
      <c r="C15" s="48"/>
      <c r="D15" s="48"/>
      <c r="E15" s="48"/>
      <c r="F15" s="49">
        <f>AVERAGE(B15:D15)</f>
        <v>0.21099999999999999</v>
      </c>
      <c r="G15" s="50">
        <v>5</v>
      </c>
      <c r="H15" s="50">
        <v>494</v>
      </c>
      <c r="I15" s="51">
        <f t="shared" si="4"/>
        <v>123500000</v>
      </c>
      <c r="J15" s="50"/>
      <c r="K15" s="50"/>
      <c r="L15" s="51"/>
      <c r="M15" s="75">
        <v>123500000</v>
      </c>
      <c r="W15"/>
      <c r="X15"/>
    </row>
    <row r="16" spans="1:26" ht="15" customHeight="1" x14ac:dyDescent="0.3">
      <c r="A16" s="47" t="s">
        <v>22</v>
      </c>
      <c r="B16" s="48">
        <v>0.124</v>
      </c>
      <c r="C16" s="48">
        <v>0.13500000000000001</v>
      </c>
      <c r="D16" s="48">
        <v>0.154</v>
      </c>
      <c r="E16" s="48"/>
      <c r="F16" s="49">
        <f>AVERAGE(B16:D16)</f>
        <v>0.13766666666666669</v>
      </c>
      <c r="G16" s="50">
        <v>6</v>
      </c>
      <c r="H16" s="50">
        <v>115</v>
      </c>
      <c r="I16" s="51">
        <f t="shared" si="4"/>
        <v>23958333.333333336</v>
      </c>
      <c r="J16" s="50">
        <v>6</v>
      </c>
      <c r="K16" s="50">
        <v>154</v>
      </c>
      <c r="L16" s="51">
        <f>K16*(25/J16)*50000</f>
        <v>32083333.333333336</v>
      </c>
      <c r="M16" s="75">
        <f>AVERAGE(I16,L16)</f>
        <v>28020833.333333336</v>
      </c>
      <c r="W16"/>
      <c r="X16"/>
    </row>
    <row r="17" spans="1:33" ht="15" customHeight="1" x14ac:dyDescent="0.2">
      <c r="A17" s="47" t="s">
        <v>23</v>
      </c>
      <c r="B17" s="48">
        <v>4.9000000000000002E-2</v>
      </c>
      <c r="C17" s="48">
        <v>5.7000000000000002E-2</v>
      </c>
      <c r="D17" s="48">
        <v>7.0000000000000007E-2</v>
      </c>
      <c r="E17" s="48">
        <v>5.6000000000000001E-2</v>
      </c>
      <c r="F17" s="49">
        <f>AVERAGE(B17:E17)</f>
        <v>5.8000000000000003E-2</v>
      </c>
      <c r="G17" s="50">
        <v>6</v>
      </c>
      <c r="H17" s="50">
        <v>98</v>
      </c>
      <c r="I17" s="51">
        <f t="shared" si="4"/>
        <v>20416666.666666668</v>
      </c>
      <c r="J17" s="50">
        <v>6</v>
      </c>
      <c r="K17" s="50">
        <v>90</v>
      </c>
      <c r="L17" s="51">
        <f>K17*(25/J17)*50000</f>
        <v>18750000</v>
      </c>
      <c r="M17" s="75">
        <f>AVERAGE(I17,L17)</f>
        <v>19583333.333333336</v>
      </c>
      <c r="Z17" s="30"/>
    </row>
    <row r="18" spans="1:33" ht="15" customHeight="1" x14ac:dyDescent="0.2">
      <c r="A18" s="47" t="s">
        <v>24</v>
      </c>
      <c r="B18" s="48">
        <v>3.7999999999999999E-2</v>
      </c>
      <c r="C18" s="48">
        <v>3.3000000000000002E-2</v>
      </c>
      <c r="D18" s="48">
        <v>3.5000000000000003E-2</v>
      </c>
      <c r="E18" s="48"/>
      <c r="F18" s="49">
        <f>AVERAGE(B18:D18)</f>
        <v>3.5333333333333335E-2</v>
      </c>
      <c r="G18" s="50">
        <v>12</v>
      </c>
      <c r="H18" s="50">
        <v>109</v>
      </c>
      <c r="I18" s="51">
        <f t="shared" si="4"/>
        <v>11354166.666666668</v>
      </c>
      <c r="J18" s="50">
        <v>12</v>
      </c>
      <c r="K18" s="50">
        <v>123</v>
      </c>
      <c r="L18" s="51">
        <f>K18*(25/J18)*50000</f>
        <v>12812500</v>
      </c>
      <c r="M18" s="75">
        <f>AVERAGE(I18,L18)</f>
        <v>12083333.333333334</v>
      </c>
      <c r="Z18" s="30"/>
    </row>
    <row r="19" spans="1:33" ht="15" customHeight="1" thickBot="1" x14ac:dyDescent="0.25">
      <c r="A19" s="52" t="s">
        <v>25</v>
      </c>
      <c r="B19" s="53">
        <v>2.1000000000000001E-2</v>
      </c>
      <c r="C19" s="53">
        <v>1.7000000000000001E-2</v>
      </c>
      <c r="D19" s="53">
        <v>1.7999999999999999E-2</v>
      </c>
      <c r="E19" s="53"/>
      <c r="F19" s="54">
        <f>AVERAGE(B19:D19)</f>
        <v>1.8666666666666668E-2</v>
      </c>
      <c r="G19" s="55">
        <v>12</v>
      </c>
      <c r="H19" s="55">
        <v>65</v>
      </c>
      <c r="I19" s="56">
        <f t="shared" si="4"/>
        <v>6770833.333333334</v>
      </c>
      <c r="J19" s="55">
        <v>12</v>
      </c>
      <c r="K19" s="55">
        <v>32</v>
      </c>
      <c r="L19" s="56">
        <f>K19*(25/J19)*50000</f>
        <v>3333333.3333333335</v>
      </c>
      <c r="M19" s="76">
        <f>AVERAGE(I19,L19)</f>
        <v>5052083.333333334</v>
      </c>
    </row>
    <row r="20" spans="1:33" s="29" customFormat="1" ht="15" customHeight="1" thickBot="1" x14ac:dyDescent="0.25">
      <c r="A20" s="57"/>
      <c r="B20" s="58"/>
      <c r="C20" s="58"/>
      <c r="D20" s="58"/>
      <c r="E20" s="58"/>
      <c r="F20" s="58"/>
      <c r="G20" s="61"/>
      <c r="H20" s="61"/>
      <c r="I20" s="57"/>
      <c r="J20" s="57"/>
      <c r="K20" s="57"/>
      <c r="L20" s="57"/>
      <c r="M20" s="78"/>
    </row>
    <row r="21" spans="1:33" ht="15" customHeight="1" x14ac:dyDescent="0.2">
      <c r="A21" s="42" t="s">
        <v>26</v>
      </c>
      <c r="B21" s="43">
        <v>1.1279999999999999</v>
      </c>
      <c r="C21" s="43">
        <v>1.1359999999999999</v>
      </c>
      <c r="D21" s="43">
        <v>1.0920000000000001</v>
      </c>
      <c r="E21" s="43"/>
      <c r="F21" s="44">
        <f t="shared" ref="F21:F27" si="5">AVERAGE(B21:D21)</f>
        <v>1.1186666666666667</v>
      </c>
      <c r="G21" s="45">
        <v>1</v>
      </c>
      <c r="H21" s="45">
        <v>608</v>
      </c>
      <c r="I21" s="46">
        <f>H21*(25/G21)*50000</f>
        <v>760000000</v>
      </c>
      <c r="J21" s="45">
        <v>1</v>
      </c>
      <c r="K21" s="45">
        <v>700</v>
      </c>
      <c r="L21" s="46">
        <f>K21*(25/J21)*50000</f>
        <v>875000000</v>
      </c>
      <c r="M21" s="74">
        <f>AVERAGE(I21,L21)</f>
        <v>817500000</v>
      </c>
    </row>
    <row r="22" spans="1:33" ht="15" customHeight="1" x14ac:dyDescent="0.2">
      <c r="A22" s="47" t="s">
        <v>27</v>
      </c>
      <c r="B22" s="48">
        <v>0.79</v>
      </c>
      <c r="C22" s="48">
        <v>0.78400000000000003</v>
      </c>
      <c r="D22" s="48">
        <v>0.81499999999999995</v>
      </c>
      <c r="E22" s="48"/>
      <c r="F22" s="49">
        <f t="shared" si="5"/>
        <v>0.79633333333333345</v>
      </c>
      <c r="G22" s="50">
        <v>2</v>
      </c>
      <c r="H22" s="50">
        <v>696</v>
      </c>
      <c r="I22" s="51">
        <f t="shared" ref="I22:I27" si="6">H22*(25/G22)*50000</f>
        <v>435000000</v>
      </c>
      <c r="J22" s="50">
        <v>2</v>
      </c>
      <c r="K22" s="50">
        <v>703</v>
      </c>
      <c r="L22" s="51">
        <f t="shared" ref="L22:L27" si="7">K22*(25/J22)*50000</f>
        <v>439375000</v>
      </c>
      <c r="M22" s="75">
        <f>AVERAGE(I22,L22)</f>
        <v>437187500</v>
      </c>
    </row>
    <row r="23" spans="1:33" ht="15" customHeight="1" x14ac:dyDescent="0.2">
      <c r="A23" s="47" t="s">
        <v>28</v>
      </c>
      <c r="B23" s="48">
        <v>0.52200000000000002</v>
      </c>
      <c r="C23" s="48">
        <v>0.54500000000000004</v>
      </c>
      <c r="D23" s="48">
        <v>0.502</v>
      </c>
      <c r="E23" s="48"/>
      <c r="F23" s="49">
        <f t="shared" si="5"/>
        <v>0.52300000000000002</v>
      </c>
      <c r="G23" s="50">
        <v>3</v>
      </c>
      <c r="H23" s="50">
        <v>608</v>
      </c>
      <c r="I23" s="51">
        <f t="shared" si="6"/>
        <v>253333333.33333334</v>
      </c>
      <c r="J23" s="50">
        <v>3</v>
      </c>
      <c r="K23" s="50">
        <v>480</v>
      </c>
      <c r="L23" s="51">
        <f t="shared" si="7"/>
        <v>200000000.00000003</v>
      </c>
      <c r="M23" s="75">
        <f t="shared" ref="M23:M27" si="8">AVERAGE(I23,L23)</f>
        <v>226666666.66666669</v>
      </c>
    </row>
    <row r="24" spans="1:33" ht="15" customHeight="1" x14ac:dyDescent="0.2">
      <c r="A24" s="47" t="s">
        <v>29</v>
      </c>
      <c r="B24" s="48">
        <v>0.27400000000000002</v>
      </c>
      <c r="C24" s="48">
        <v>0.28399999999999997</v>
      </c>
      <c r="D24" s="48">
        <v>0.25600000000000001</v>
      </c>
      <c r="E24" s="48"/>
      <c r="F24" s="49">
        <f t="shared" si="5"/>
        <v>0.27133333333333337</v>
      </c>
      <c r="G24" s="50">
        <v>3</v>
      </c>
      <c r="H24" s="50">
        <v>338</v>
      </c>
      <c r="I24" s="51">
        <f t="shared" si="6"/>
        <v>140833333.33333334</v>
      </c>
      <c r="J24" s="50">
        <v>6</v>
      </c>
      <c r="K24" s="50">
        <v>366</v>
      </c>
      <c r="L24" s="51">
        <f t="shared" si="7"/>
        <v>76250000</v>
      </c>
      <c r="M24" s="75">
        <f t="shared" si="8"/>
        <v>108541666.66666667</v>
      </c>
    </row>
    <row r="25" spans="1:33" ht="15" customHeight="1" x14ac:dyDescent="0.2">
      <c r="A25" s="47" t="s">
        <v>30</v>
      </c>
      <c r="B25" s="48">
        <v>0.14599999999999999</v>
      </c>
      <c r="C25" s="48">
        <v>0.13700000000000001</v>
      </c>
      <c r="D25" s="48">
        <v>0.14199999999999999</v>
      </c>
      <c r="E25" s="48"/>
      <c r="F25" s="49">
        <f t="shared" si="5"/>
        <v>0.14166666666666669</v>
      </c>
      <c r="G25" s="50">
        <v>6</v>
      </c>
      <c r="H25" s="50">
        <v>169</v>
      </c>
      <c r="I25" s="51">
        <f t="shared" si="6"/>
        <v>35208333.333333336</v>
      </c>
      <c r="J25" s="50">
        <v>6</v>
      </c>
      <c r="K25" s="50">
        <v>318</v>
      </c>
      <c r="L25" s="51">
        <f t="shared" si="7"/>
        <v>66250000</v>
      </c>
      <c r="M25" s="75">
        <f t="shared" si="8"/>
        <v>50729166.666666672</v>
      </c>
    </row>
    <row r="26" spans="1:33" ht="15" customHeight="1" x14ac:dyDescent="0.2">
      <c r="A26" s="47" t="s">
        <v>31</v>
      </c>
      <c r="B26" s="48">
        <v>6.7000000000000004E-2</v>
      </c>
      <c r="C26" s="48">
        <v>6.9000000000000006E-2</v>
      </c>
      <c r="D26" s="48">
        <v>6.8000000000000005E-2</v>
      </c>
      <c r="E26" s="48"/>
      <c r="F26" s="49">
        <f t="shared" si="5"/>
        <v>6.8000000000000005E-2</v>
      </c>
      <c r="G26" s="50">
        <v>12</v>
      </c>
      <c r="H26" s="50">
        <v>207</v>
      </c>
      <c r="I26" s="51">
        <f t="shared" si="6"/>
        <v>21562500.000000004</v>
      </c>
      <c r="J26" s="50">
        <v>12</v>
      </c>
      <c r="K26" s="50">
        <v>208</v>
      </c>
      <c r="L26" s="51">
        <f t="shared" si="7"/>
        <v>21666666.666666668</v>
      </c>
      <c r="M26" s="75">
        <f t="shared" si="8"/>
        <v>21614583.333333336</v>
      </c>
    </row>
    <row r="27" spans="1:33" ht="15" customHeight="1" thickBot="1" x14ac:dyDescent="0.25">
      <c r="A27" s="52" t="s">
        <v>32</v>
      </c>
      <c r="B27" s="53">
        <v>4.2000000000000003E-2</v>
      </c>
      <c r="C27" s="53">
        <v>3.9E-2</v>
      </c>
      <c r="D27" s="53">
        <v>5.2999999999999999E-2</v>
      </c>
      <c r="E27" s="53"/>
      <c r="F27" s="54">
        <f t="shared" si="5"/>
        <v>4.4666666666666667E-2</v>
      </c>
      <c r="G27" s="55">
        <v>12</v>
      </c>
      <c r="H27" s="55">
        <v>79</v>
      </c>
      <c r="I27" s="56">
        <f t="shared" si="6"/>
        <v>8229166.666666667</v>
      </c>
      <c r="J27" s="55">
        <v>12</v>
      </c>
      <c r="K27" s="55">
        <v>93</v>
      </c>
      <c r="L27" s="56">
        <f t="shared" si="7"/>
        <v>9687500</v>
      </c>
      <c r="M27" s="76">
        <f t="shared" si="8"/>
        <v>8958333.333333334</v>
      </c>
    </row>
    <row r="28" spans="1:33" ht="15" customHeight="1" thickBot="1" x14ac:dyDescent="0.25">
      <c r="A28" s="62"/>
      <c r="B28" s="63"/>
      <c r="C28" s="63"/>
      <c r="D28" s="63"/>
      <c r="E28" s="63"/>
      <c r="F28" s="63"/>
      <c r="G28" s="64"/>
      <c r="H28" s="64"/>
      <c r="I28" s="62"/>
      <c r="J28" s="62"/>
      <c r="K28" s="62"/>
      <c r="L28" s="62"/>
      <c r="M28" s="79"/>
    </row>
    <row r="29" spans="1:33" ht="15" customHeight="1" x14ac:dyDescent="0.2">
      <c r="A29" s="42" t="s">
        <v>37</v>
      </c>
      <c r="B29" s="60">
        <v>0.96899999999999997</v>
      </c>
      <c r="C29" s="60">
        <v>1.0129999999999999</v>
      </c>
      <c r="D29" s="60">
        <v>1.016</v>
      </c>
      <c r="E29" s="60"/>
      <c r="F29" s="44">
        <f t="shared" ref="F29:F35" si="9">AVERAGE(B29:D29)</f>
        <v>0.9993333333333333</v>
      </c>
      <c r="G29" s="65">
        <v>1</v>
      </c>
      <c r="H29" s="65">
        <v>514</v>
      </c>
      <c r="I29" s="46">
        <f t="shared" ref="I29:I35" si="10">H29*(25/G29)*50000</f>
        <v>642500000</v>
      </c>
      <c r="J29" s="45">
        <v>1</v>
      </c>
      <c r="K29" s="45">
        <v>535</v>
      </c>
      <c r="L29" s="46">
        <f t="shared" ref="L29:L35" si="11">K29*(25/J29)*50000</f>
        <v>668750000</v>
      </c>
      <c r="M29" s="74">
        <f t="shared" ref="M29:M35" si="12">AVERAGE(I29,L29)</f>
        <v>655625000</v>
      </c>
    </row>
    <row r="30" spans="1:33" ht="15" customHeight="1" x14ac:dyDescent="0.2">
      <c r="A30" s="47" t="s">
        <v>38</v>
      </c>
      <c r="B30" s="66">
        <v>0.71099999999999997</v>
      </c>
      <c r="C30" s="66">
        <v>0.64400000000000002</v>
      </c>
      <c r="D30" s="66">
        <v>0.70199999999999996</v>
      </c>
      <c r="E30" s="66">
        <v>0.69499999999999995</v>
      </c>
      <c r="F30" s="49">
        <f>AVERAGE(B30:D30)</f>
        <v>0.68566666666666665</v>
      </c>
      <c r="G30" s="67">
        <v>2</v>
      </c>
      <c r="H30" s="67">
        <v>392</v>
      </c>
      <c r="I30" s="51">
        <f t="shared" si="10"/>
        <v>245000000</v>
      </c>
      <c r="J30" s="50">
        <v>2</v>
      </c>
      <c r="K30" s="50">
        <v>409</v>
      </c>
      <c r="L30" s="51">
        <f t="shared" si="11"/>
        <v>255625000</v>
      </c>
      <c r="M30" s="75">
        <f t="shared" si="12"/>
        <v>250312500</v>
      </c>
    </row>
    <row r="31" spans="1:33" ht="15" customHeight="1" x14ac:dyDescent="0.2">
      <c r="A31" s="47" t="s">
        <v>39</v>
      </c>
      <c r="B31" s="66">
        <v>0.36299999999999999</v>
      </c>
      <c r="C31" s="66">
        <v>0.40600000000000003</v>
      </c>
      <c r="D31" s="66">
        <v>0.39400000000000002</v>
      </c>
      <c r="E31" s="66"/>
      <c r="F31" s="49">
        <f t="shared" si="9"/>
        <v>0.38766666666666666</v>
      </c>
      <c r="G31" s="67">
        <v>6</v>
      </c>
      <c r="H31" s="67">
        <v>521</v>
      </c>
      <c r="I31" s="51">
        <f t="shared" si="10"/>
        <v>108541666.66666667</v>
      </c>
      <c r="J31" s="50">
        <v>2</v>
      </c>
      <c r="K31" s="50">
        <v>338</v>
      </c>
      <c r="L31" s="51">
        <f t="shared" si="11"/>
        <v>211250000</v>
      </c>
      <c r="M31" s="75">
        <f t="shared" si="12"/>
        <v>159895833.33333334</v>
      </c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</row>
    <row r="32" spans="1:33" ht="15" customHeight="1" x14ac:dyDescent="0.2">
      <c r="A32" s="47" t="s">
        <v>40</v>
      </c>
      <c r="B32" s="66">
        <v>0.19900000000000001</v>
      </c>
      <c r="C32" s="66">
        <v>0.188</v>
      </c>
      <c r="D32" s="66">
        <v>0.19500000000000001</v>
      </c>
      <c r="E32" s="66"/>
      <c r="F32" s="49">
        <f t="shared" si="9"/>
        <v>0.19400000000000003</v>
      </c>
      <c r="G32" s="67">
        <v>12</v>
      </c>
      <c r="H32" s="67">
        <v>313</v>
      </c>
      <c r="I32" s="51">
        <f t="shared" si="10"/>
        <v>32604166.666666668</v>
      </c>
      <c r="J32" s="50">
        <v>6</v>
      </c>
      <c r="K32" s="50">
        <v>283</v>
      </c>
      <c r="L32" s="51">
        <f t="shared" si="11"/>
        <v>58958333.333333336</v>
      </c>
      <c r="M32" s="75">
        <f>AVERAGE(L32)</f>
        <v>58958333.333333336</v>
      </c>
    </row>
    <row r="33" spans="1:15" ht="15" customHeight="1" x14ac:dyDescent="0.2">
      <c r="A33" s="47" t="s">
        <v>41</v>
      </c>
      <c r="B33" s="66">
        <v>8.7999999999999995E-2</v>
      </c>
      <c r="C33" s="66">
        <v>8.7999999999999995E-2</v>
      </c>
      <c r="D33" s="66">
        <v>0.10299999999999999</v>
      </c>
      <c r="E33" s="66"/>
      <c r="F33" s="49">
        <f t="shared" si="9"/>
        <v>9.2999999999999985E-2</v>
      </c>
      <c r="G33" s="67">
        <v>12</v>
      </c>
      <c r="H33" s="67">
        <v>247</v>
      </c>
      <c r="I33" s="51">
        <f t="shared" si="10"/>
        <v>25729166.666666668</v>
      </c>
      <c r="J33" s="50">
        <v>12</v>
      </c>
      <c r="K33" s="50">
        <v>335</v>
      </c>
      <c r="L33" s="51">
        <f t="shared" si="11"/>
        <v>34895833.333333336</v>
      </c>
      <c r="M33" s="75">
        <f t="shared" si="12"/>
        <v>30312500</v>
      </c>
    </row>
    <row r="34" spans="1:15" ht="15" customHeight="1" x14ac:dyDescent="0.2">
      <c r="A34" s="47" t="s">
        <v>42</v>
      </c>
      <c r="B34" s="66">
        <v>4.2999999999999997E-2</v>
      </c>
      <c r="C34" s="66">
        <v>4.2000000000000003E-2</v>
      </c>
      <c r="D34" s="66">
        <v>0.05</v>
      </c>
      <c r="E34" s="66"/>
      <c r="F34" s="49">
        <f t="shared" si="9"/>
        <v>4.5000000000000005E-2</v>
      </c>
      <c r="G34" s="67">
        <v>12</v>
      </c>
      <c r="H34" s="67">
        <v>177</v>
      </c>
      <c r="I34" s="51">
        <f t="shared" si="10"/>
        <v>18437500</v>
      </c>
      <c r="J34" s="50">
        <v>12</v>
      </c>
      <c r="K34" s="50">
        <v>99</v>
      </c>
      <c r="L34" s="51">
        <f t="shared" si="11"/>
        <v>10312500.000000002</v>
      </c>
      <c r="M34" s="75">
        <f t="shared" si="12"/>
        <v>14375000</v>
      </c>
    </row>
    <row r="35" spans="1:15" ht="15" customHeight="1" thickBot="1" x14ac:dyDescent="0.25">
      <c r="A35" s="52" t="s">
        <v>43</v>
      </c>
      <c r="B35" s="68">
        <v>0.03</v>
      </c>
      <c r="C35" s="68">
        <v>2.7E-2</v>
      </c>
      <c r="D35" s="68">
        <v>2.3E-2</v>
      </c>
      <c r="E35" s="68"/>
      <c r="F35" s="54">
        <f t="shared" si="9"/>
        <v>2.6666666666666661E-2</v>
      </c>
      <c r="G35" s="69">
        <v>12</v>
      </c>
      <c r="H35" s="69">
        <v>78</v>
      </c>
      <c r="I35" s="56">
        <f t="shared" si="10"/>
        <v>8125000</v>
      </c>
      <c r="J35" s="55">
        <v>12</v>
      </c>
      <c r="K35" s="55">
        <v>84</v>
      </c>
      <c r="L35" s="56">
        <f t="shared" si="11"/>
        <v>8750000</v>
      </c>
      <c r="M35" s="76">
        <f t="shared" si="12"/>
        <v>8437500</v>
      </c>
    </row>
    <row r="36" spans="1:15" ht="15" customHeight="1" x14ac:dyDescent="0.2">
      <c r="F36" s="40"/>
      <c r="G36" s="40"/>
      <c r="H36" s="40"/>
      <c r="I36" s="40"/>
      <c r="J36" s="40"/>
      <c r="K36" s="40"/>
      <c r="L36" s="40"/>
      <c r="M36" s="40"/>
      <c r="N36" s="40"/>
      <c r="O36" s="40"/>
    </row>
    <row r="37" spans="1:15" ht="15" customHeight="1" x14ac:dyDescent="0.2"/>
    <row r="38" spans="1:15" ht="15" customHeight="1" x14ac:dyDescent="0.2"/>
    <row r="39" spans="1:15" ht="15" customHeight="1" x14ac:dyDescent="0.2"/>
    <row r="40" spans="1:15" ht="15" customHeight="1" x14ac:dyDescent="0.2"/>
    <row r="41" spans="1:15" ht="15" customHeight="1" x14ac:dyDescent="0.2"/>
    <row r="42" spans="1:15" ht="15" customHeight="1" x14ac:dyDescent="0.2"/>
    <row r="43" spans="1:15" ht="15" customHeight="1" x14ac:dyDescent="0.2"/>
    <row r="44" spans="1:15" ht="15" customHeight="1" x14ac:dyDescent="0.2"/>
    <row r="45" spans="1:15" ht="15" customHeight="1" x14ac:dyDescent="0.2"/>
  </sheetData>
  <mergeCells count="7">
    <mergeCell ref="W10:X10"/>
    <mergeCell ref="A3:A4"/>
    <mergeCell ref="W3:X3"/>
    <mergeCell ref="W5:X5"/>
    <mergeCell ref="W6:X6"/>
    <mergeCell ref="W4:X4"/>
    <mergeCell ref="W7:X7"/>
  </mergeCells>
  <phoneticPr fontId="2" type="noConversion"/>
  <printOptions gridLines="1"/>
  <pageMargins left="0.75" right="0.75" top="1" bottom="1" header="0.5" footer="0.5"/>
  <pageSetup scale="63" orientation="landscape" r:id="rId1"/>
  <ignoredErrors>
    <ignoredError sqref="F9 F17 M32" formula="1"/>
    <ignoredError sqref="F15" emptyCellReference="1"/>
    <ignoredError sqref="F30" formulaRange="1"/>
  </ignoredErrors>
  <drawing r:id="rId2"/>
  <extLst>
    <ext xmlns:mx="http://schemas.microsoft.com/office/mac/excel/2008/main" uri="http://schemas.microsoft.com/office/mac/excel/2008/main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F3" sqref="F3:M33"/>
    </sheetView>
  </sheetViews>
  <sheetFormatPr defaultColWidth="11.07421875" defaultRowHeight="13.5" x14ac:dyDescent="0.3"/>
  <cols>
    <col min="2" max="5" width="0" hidden="1" customWidth="1"/>
    <col min="7" max="12" width="0" hidden="1" customWidth="1"/>
  </cols>
  <sheetData>
    <row r="1" spans="1:13" x14ac:dyDescent="0.3">
      <c r="A1" s="3"/>
      <c r="B1" s="3"/>
      <c r="C1" s="3"/>
      <c r="D1" s="3"/>
      <c r="E1" s="3"/>
      <c r="F1" s="23" t="s">
        <v>34</v>
      </c>
      <c r="G1" s="24"/>
      <c r="H1" s="24"/>
      <c r="I1" s="25"/>
      <c r="J1" s="25"/>
      <c r="K1" s="25"/>
      <c r="L1" s="25"/>
      <c r="M1" s="25" t="s">
        <v>35</v>
      </c>
    </row>
    <row r="2" spans="1:13" x14ac:dyDescent="0.3">
      <c r="A2" s="1" t="s">
        <v>0</v>
      </c>
      <c r="B2" s="1" t="s">
        <v>7</v>
      </c>
      <c r="C2" s="1" t="s">
        <v>8</v>
      </c>
      <c r="D2" s="1" t="s">
        <v>9</v>
      </c>
      <c r="E2" s="1" t="s">
        <v>10</v>
      </c>
      <c r="F2" s="5" t="s">
        <v>11</v>
      </c>
      <c r="G2" s="6" t="s">
        <v>12</v>
      </c>
      <c r="H2" s="6" t="s">
        <v>13</v>
      </c>
      <c r="I2" s="6" t="s">
        <v>14</v>
      </c>
      <c r="J2" s="6" t="s">
        <v>15</v>
      </c>
      <c r="K2" s="6" t="s">
        <v>16</v>
      </c>
      <c r="L2" s="6" t="s">
        <v>33</v>
      </c>
      <c r="M2" s="6" t="s">
        <v>17</v>
      </c>
    </row>
    <row r="3" spans="1:13" x14ac:dyDescent="0.3">
      <c r="A3" s="7" t="s">
        <v>1</v>
      </c>
      <c r="B3" s="8">
        <v>0.629</v>
      </c>
      <c r="C3" s="8">
        <v>0.64300000000000002</v>
      </c>
      <c r="D3" s="8">
        <v>0.63700000000000001</v>
      </c>
      <c r="E3" s="8"/>
      <c r="F3" s="9">
        <f>AVERAGE(B3:D3)</f>
        <v>0.63633333333333331</v>
      </c>
      <c r="G3" s="11">
        <v>3</v>
      </c>
      <c r="H3" s="11">
        <v>739</v>
      </c>
      <c r="I3" s="10">
        <f>H3*(25/G3)*50000</f>
        <v>307916666.66666669</v>
      </c>
      <c r="J3" s="11">
        <v>3</v>
      </c>
      <c r="K3" s="11">
        <v>470</v>
      </c>
      <c r="L3" s="10">
        <f>K3*(25/J3)*50000</f>
        <v>195833333.33333334</v>
      </c>
      <c r="M3" s="10">
        <f>AVERAGE(I3,L3)</f>
        <v>251875000</v>
      </c>
    </row>
    <row r="4" spans="1:13" x14ac:dyDescent="0.3">
      <c r="A4" s="7" t="s">
        <v>2</v>
      </c>
      <c r="B4" s="8">
        <v>0.35699999999999998</v>
      </c>
      <c r="C4" s="8">
        <v>0.36199999999999999</v>
      </c>
      <c r="D4" s="8">
        <v>0.36099999999999999</v>
      </c>
      <c r="E4" s="8"/>
      <c r="F4" s="9">
        <f t="shared" ref="F4:F9" si="0">AVERAGE(B4:D4)</f>
        <v>0.36000000000000004</v>
      </c>
      <c r="G4" s="11">
        <v>3</v>
      </c>
      <c r="H4" s="11">
        <v>179</v>
      </c>
      <c r="I4" s="10">
        <f t="shared" ref="I4:I9" si="1">H4*(25/G4)*50000</f>
        <v>74583333.333333343</v>
      </c>
      <c r="J4" s="11">
        <v>3</v>
      </c>
      <c r="K4" s="11">
        <v>225</v>
      </c>
      <c r="L4" s="10">
        <f t="shared" ref="L4:L9" si="2">K4*(25/J4)*50000</f>
        <v>93750000.000000015</v>
      </c>
      <c r="M4" s="10">
        <f t="shared" ref="M4:M9" si="3">AVERAGE(I4,L4)</f>
        <v>84166666.666666687</v>
      </c>
    </row>
    <row r="5" spans="1:13" x14ac:dyDescent="0.3">
      <c r="A5" s="7" t="s">
        <v>3</v>
      </c>
      <c r="B5" s="8">
        <v>0.182</v>
      </c>
      <c r="C5" s="8">
        <v>0.186</v>
      </c>
      <c r="D5" s="8">
        <v>0.17899999999999999</v>
      </c>
      <c r="E5" s="8"/>
      <c r="F5" s="9">
        <f t="shared" si="0"/>
        <v>0.18233333333333332</v>
      </c>
      <c r="G5" s="11">
        <v>3</v>
      </c>
      <c r="H5" s="11">
        <v>256</v>
      </c>
      <c r="I5" s="10">
        <f t="shared" si="1"/>
        <v>106666666.66666667</v>
      </c>
      <c r="J5" s="11">
        <v>3</v>
      </c>
      <c r="K5" s="11">
        <v>221</v>
      </c>
      <c r="L5" s="10">
        <f t="shared" si="2"/>
        <v>92083333.333333343</v>
      </c>
      <c r="M5" s="10">
        <f t="shared" si="3"/>
        <v>99375000</v>
      </c>
    </row>
    <row r="6" spans="1:13" x14ac:dyDescent="0.3">
      <c r="A6" s="7" t="s">
        <v>4</v>
      </c>
      <c r="B6" s="8">
        <v>9.2999999999999999E-2</v>
      </c>
      <c r="C6" s="8">
        <v>8.7999999999999995E-2</v>
      </c>
      <c r="D6" s="8">
        <v>9.7000000000000003E-2</v>
      </c>
      <c r="E6" s="8"/>
      <c r="F6" s="9">
        <f t="shared" si="0"/>
        <v>9.2666666666666675E-2</v>
      </c>
      <c r="G6" s="11">
        <v>6</v>
      </c>
      <c r="H6" s="11">
        <v>189</v>
      </c>
      <c r="I6" s="10">
        <f t="shared" si="1"/>
        <v>39375000</v>
      </c>
      <c r="J6" s="11">
        <v>6</v>
      </c>
      <c r="K6" s="11">
        <v>119</v>
      </c>
      <c r="L6" s="10">
        <f t="shared" si="2"/>
        <v>24791666.666666668</v>
      </c>
      <c r="M6" s="10">
        <f t="shared" si="3"/>
        <v>32083333.333333336</v>
      </c>
    </row>
    <row r="7" spans="1:13" x14ac:dyDescent="0.3">
      <c r="A7" s="7" t="s">
        <v>5</v>
      </c>
      <c r="B7" s="8">
        <v>5.2999999999999999E-2</v>
      </c>
      <c r="C7" s="8">
        <v>4.9000000000000002E-2</v>
      </c>
      <c r="D7" s="8">
        <v>4.3999999999999997E-2</v>
      </c>
      <c r="E7" s="8">
        <v>4.8000000000000001E-2</v>
      </c>
      <c r="F7" s="9">
        <f>AVERAGE(B7:E7)</f>
        <v>4.8500000000000001E-2</v>
      </c>
      <c r="G7" s="11">
        <v>6</v>
      </c>
      <c r="H7" s="11">
        <v>88</v>
      </c>
      <c r="I7" s="10">
        <f t="shared" si="1"/>
        <v>18333333.333333336</v>
      </c>
      <c r="J7" s="11">
        <v>6</v>
      </c>
      <c r="K7" s="11">
        <v>59</v>
      </c>
      <c r="L7" s="10">
        <f t="shared" si="2"/>
        <v>12291666.666666668</v>
      </c>
      <c r="M7" s="10">
        <f t="shared" si="3"/>
        <v>15312500.000000002</v>
      </c>
    </row>
    <row r="8" spans="1:13" x14ac:dyDescent="0.3">
      <c r="A8" s="7" t="s">
        <v>18</v>
      </c>
      <c r="B8" s="8">
        <v>2.3E-2</v>
      </c>
      <c r="C8" s="8">
        <v>2.8000000000000001E-2</v>
      </c>
      <c r="D8" s="8">
        <v>2.3E-2</v>
      </c>
      <c r="E8" s="8"/>
      <c r="F8" s="9">
        <f t="shared" si="0"/>
        <v>2.466666666666667E-2</v>
      </c>
      <c r="G8" s="11">
        <v>12</v>
      </c>
      <c r="H8" s="11">
        <v>89</v>
      </c>
      <c r="I8" s="10">
        <f t="shared" si="1"/>
        <v>9270833.333333334</v>
      </c>
      <c r="J8" s="11">
        <v>12</v>
      </c>
      <c r="K8" s="11">
        <v>87</v>
      </c>
      <c r="L8" s="10">
        <f t="shared" si="2"/>
        <v>9062500</v>
      </c>
      <c r="M8" s="10">
        <f t="shared" si="3"/>
        <v>9166666.6666666679</v>
      </c>
    </row>
    <row r="9" spans="1:13" x14ac:dyDescent="0.3">
      <c r="A9" s="7" t="s">
        <v>6</v>
      </c>
      <c r="B9" s="8">
        <v>1.6E-2</v>
      </c>
      <c r="C9" s="8">
        <v>1.2999999999999999E-2</v>
      </c>
      <c r="D9" s="8">
        <v>1.4999999999999999E-2</v>
      </c>
      <c r="E9" s="8"/>
      <c r="F9" s="9">
        <f t="shared" si="0"/>
        <v>1.4666666666666666E-2</v>
      </c>
      <c r="G9" s="11">
        <v>12</v>
      </c>
      <c r="H9" s="11">
        <v>71</v>
      </c>
      <c r="I9" s="10">
        <f t="shared" si="1"/>
        <v>7395833.333333334</v>
      </c>
      <c r="J9" s="11">
        <v>12</v>
      </c>
      <c r="K9" s="11">
        <v>56</v>
      </c>
      <c r="L9" s="10">
        <f t="shared" si="2"/>
        <v>5833333.333333334</v>
      </c>
      <c r="M9" s="10">
        <f t="shared" si="3"/>
        <v>6614583.333333334</v>
      </c>
    </row>
    <row r="10" spans="1:13" x14ac:dyDescent="0.3">
      <c r="A10" s="26"/>
      <c r="B10" s="27"/>
      <c r="C10" s="27"/>
      <c r="D10" s="27"/>
      <c r="E10" s="27"/>
      <c r="F10" s="27"/>
      <c r="G10" s="26"/>
      <c r="H10" s="26"/>
      <c r="I10" s="28"/>
      <c r="J10" s="26"/>
      <c r="K10" s="26"/>
      <c r="L10" s="28"/>
      <c r="M10" s="28"/>
    </row>
    <row r="11" spans="1:13" x14ac:dyDescent="0.3">
      <c r="A11" s="7" t="s">
        <v>19</v>
      </c>
      <c r="B11" s="8">
        <v>0.877</v>
      </c>
      <c r="C11" s="8">
        <v>0.83</v>
      </c>
      <c r="D11" s="8">
        <v>0.86199999999999999</v>
      </c>
      <c r="E11" s="7"/>
      <c r="F11" s="9">
        <f>AVERAGE(B11:D11)</f>
        <v>0.85633333333333328</v>
      </c>
      <c r="G11" s="11">
        <v>2</v>
      </c>
      <c r="H11" s="11">
        <v>666</v>
      </c>
      <c r="I11" s="10">
        <f>H11*(25/G11)*50000</f>
        <v>416250000</v>
      </c>
      <c r="J11" s="11">
        <v>2</v>
      </c>
      <c r="K11" s="11">
        <v>783</v>
      </c>
      <c r="L11" s="10">
        <f>K11*(25/J11)*50000</f>
        <v>489375000</v>
      </c>
      <c r="M11" s="10">
        <f>AVERAGE(I11,L11)</f>
        <v>452812500</v>
      </c>
    </row>
    <row r="12" spans="1:13" x14ac:dyDescent="0.3">
      <c r="A12" s="7" t="s">
        <v>20</v>
      </c>
      <c r="B12" s="8">
        <v>0.49299999999999999</v>
      </c>
      <c r="C12" s="8">
        <v>0.47299999999999998</v>
      </c>
      <c r="D12" s="8">
        <v>0.48299999999999998</v>
      </c>
      <c r="E12" s="8"/>
      <c r="F12" s="9">
        <f>AVERAGE(B12:D12)</f>
        <v>0.48299999999999993</v>
      </c>
      <c r="G12" s="11">
        <v>2</v>
      </c>
      <c r="H12" s="11">
        <v>316</v>
      </c>
      <c r="I12" s="10">
        <f t="shared" ref="I12:I17" si="4">H12*(25/G12)*50000</f>
        <v>197500000</v>
      </c>
      <c r="J12" s="11"/>
      <c r="K12" s="11"/>
      <c r="L12" s="10"/>
      <c r="M12" s="10">
        <v>197500000</v>
      </c>
    </row>
    <row r="13" spans="1:13" x14ac:dyDescent="0.3">
      <c r="A13" s="7" t="s">
        <v>21</v>
      </c>
      <c r="B13" s="8">
        <v>0.21099999999999999</v>
      </c>
      <c r="C13" s="8"/>
      <c r="D13" s="8"/>
      <c r="E13" s="8"/>
      <c r="F13" s="9">
        <f>AVERAGE(B13:D13)</f>
        <v>0.21099999999999999</v>
      </c>
      <c r="G13" s="11">
        <v>5</v>
      </c>
      <c r="H13" s="11">
        <v>494</v>
      </c>
      <c r="I13" s="10">
        <f t="shared" si="4"/>
        <v>123500000</v>
      </c>
      <c r="J13" s="11"/>
      <c r="K13" s="11"/>
      <c r="L13" s="10"/>
      <c r="M13" s="10">
        <v>123500000</v>
      </c>
    </row>
    <row r="14" spans="1:13" x14ac:dyDescent="0.3">
      <c r="A14" s="7" t="s">
        <v>22</v>
      </c>
      <c r="B14" s="8">
        <v>0.124</v>
      </c>
      <c r="C14" s="8">
        <v>0.13500000000000001</v>
      </c>
      <c r="D14" s="8">
        <v>0.154</v>
      </c>
      <c r="E14" s="8"/>
      <c r="F14" s="9">
        <f>AVERAGE(B14:D14)</f>
        <v>0.13766666666666669</v>
      </c>
      <c r="G14" s="11">
        <v>6</v>
      </c>
      <c r="H14" s="11">
        <v>115</v>
      </c>
      <c r="I14" s="10">
        <f t="shared" si="4"/>
        <v>23958333.333333336</v>
      </c>
      <c r="J14" s="11">
        <v>6</v>
      </c>
      <c r="K14" s="11">
        <v>154</v>
      </c>
      <c r="L14" s="10">
        <f>K14*(25/J14)*50000</f>
        <v>32083333.333333336</v>
      </c>
      <c r="M14" s="10">
        <f>AVERAGE(I14,L14)</f>
        <v>28020833.333333336</v>
      </c>
    </row>
    <row r="15" spans="1:13" x14ac:dyDescent="0.3">
      <c r="A15" s="7" t="s">
        <v>23</v>
      </c>
      <c r="B15" s="8">
        <v>4.9000000000000002E-2</v>
      </c>
      <c r="C15" s="8">
        <v>5.7000000000000002E-2</v>
      </c>
      <c r="D15" s="8">
        <v>7.0000000000000007E-2</v>
      </c>
      <c r="E15" s="8">
        <v>5.6000000000000001E-2</v>
      </c>
      <c r="F15" s="9">
        <f>AVERAGE(B15:E15)</f>
        <v>5.8000000000000003E-2</v>
      </c>
      <c r="G15" s="11">
        <v>6</v>
      </c>
      <c r="H15" s="11">
        <v>98</v>
      </c>
      <c r="I15" s="10">
        <f t="shared" si="4"/>
        <v>20416666.666666668</v>
      </c>
      <c r="J15" s="11">
        <v>6</v>
      </c>
      <c r="K15" s="11">
        <v>90</v>
      </c>
      <c r="L15" s="10">
        <f>K15*(25/J15)*50000</f>
        <v>18750000</v>
      </c>
      <c r="M15" s="10">
        <f>AVERAGE(I15,L15)</f>
        <v>19583333.333333336</v>
      </c>
    </row>
    <row r="16" spans="1:13" x14ac:dyDescent="0.3">
      <c r="A16" s="7" t="s">
        <v>24</v>
      </c>
      <c r="B16" s="8">
        <v>3.7999999999999999E-2</v>
      </c>
      <c r="C16" s="8">
        <v>3.3000000000000002E-2</v>
      </c>
      <c r="D16" s="8">
        <v>3.5000000000000003E-2</v>
      </c>
      <c r="E16" s="8"/>
      <c r="F16" s="9">
        <f>AVERAGE(B16:D16)</f>
        <v>3.5333333333333335E-2</v>
      </c>
      <c r="G16" s="11">
        <v>12</v>
      </c>
      <c r="H16" s="11">
        <v>109</v>
      </c>
      <c r="I16" s="10">
        <f t="shared" si="4"/>
        <v>11354166.666666668</v>
      </c>
      <c r="J16" s="11">
        <v>12</v>
      </c>
      <c r="K16" s="11">
        <v>123</v>
      </c>
      <c r="L16" s="10">
        <f>K16*(25/J16)*50000</f>
        <v>12812500</v>
      </c>
      <c r="M16" s="10">
        <f>AVERAGE(I16,L16)</f>
        <v>12083333.333333334</v>
      </c>
    </row>
    <row r="17" spans="1:13" x14ac:dyDescent="0.3">
      <c r="A17" s="7" t="s">
        <v>25</v>
      </c>
      <c r="B17" s="8">
        <v>2.1000000000000001E-2</v>
      </c>
      <c r="C17" s="8">
        <v>1.7000000000000001E-2</v>
      </c>
      <c r="D17" s="8">
        <v>1.7999999999999999E-2</v>
      </c>
      <c r="E17" s="8"/>
      <c r="F17" s="9">
        <f>AVERAGE(B17:D17)</f>
        <v>1.8666666666666668E-2</v>
      </c>
      <c r="G17" s="11">
        <v>12</v>
      </c>
      <c r="H17" s="11">
        <v>65</v>
      </c>
      <c r="I17" s="10">
        <f t="shared" si="4"/>
        <v>6770833.333333334</v>
      </c>
      <c r="J17" s="11">
        <v>12</v>
      </c>
      <c r="K17" s="11">
        <v>32</v>
      </c>
      <c r="L17" s="10">
        <f>K17*(25/J17)*50000</f>
        <v>3333333.3333333335</v>
      </c>
      <c r="M17" s="10">
        <f>AVERAGE(I17,L17)</f>
        <v>5052083.333333334</v>
      </c>
    </row>
    <row r="18" spans="1:13" x14ac:dyDescent="0.3">
      <c r="A18" s="26"/>
      <c r="B18" s="27"/>
      <c r="C18" s="27"/>
      <c r="D18" s="27"/>
      <c r="E18" s="27"/>
      <c r="F18" s="27"/>
      <c r="G18" s="29"/>
      <c r="H18" s="29"/>
      <c r="I18" s="26"/>
      <c r="J18" s="26"/>
      <c r="K18" s="26"/>
      <c r="L18" s="26"/>
      <c r="M18" s="26"/>
    </row>
    <row r="19" spans="1:13" x14ac:dyDescent="0.3">
      <c r="A19" s="7" t="s">
        <v>26</v>
      </c>
      <c r="B19" s="8">
        <v>1.1279999999999999</v>
      </c>
      <c r="C19" s="8">
        <v>1.1359999999999999</v>
      </c>
      <c r="D19" s="8">
        <v>1.0920000000000001</v>
      </c>
      <c r="E19" s="8"/>
      <c r="F19" s="9">
        <f t="shared" ref="F19:F25" si="5">AVERAGE(B19:D19)</f>
        <v>1.1186666666666667</v>
      </c>
      <c r="G19" s="11">
        <v>1</v>
      </c>
      <c r="H19" s="11">
        <v>608</v>
      </c>
      <c r="I19" s="10">
        <f>H19*(25/G19)*50000</f>
        <v>760000000</v>
      </c>
      <c r="J19" s="11">
        <v>1</v>
      </c>
      <c r="K19" s="11">
        <v>700</v>
      </c>
      <c r="L19" s="10">
        <f>K19*(25/J19)*50000</f>
        <v>875000000</v>
      </c>
      <c r="M19" s="10">
        <f>AVERAGE(I19,L19)</f>
        <v>817500000</v>
      </c>
    </row>
    <row r="20" spans="1:13" x14ac:dyDescent="0.3">
      <c r="A20" s="7" t="s">
        <v>27</v>
      </c>
      <c r="B20" s="8">
        <v>0.79</v>
      </c>
      <c r="C20" s="8">
        <v>0.78400000000000003</v>
      </c>
      <c r="D20" s="8">
        <v>0.81499999999999995</v>
      </c>
      <c r="E20" s="8"/>
      <c r="F20" s="9">
        <f t="shared" si="5"/>
        <v>0.79633333333333345</v>
      </c>
      <c r="G20" s="11">
        <v>2</v>
      </c>
      <c r="H20" s="11">
        <v>696</v>
      </c>
      <c r="I20" s="10">
        <f t="shared" ref="I20:I25" si="6">H20*(25/G20)*50000</f>
        <v>435000000</v>
      </c>
      <c r="J20" s="11">
        <v>2</v>
      </c>
      <c r="K20" s="11">
        <v>703</v>
      </c>
      <c r="L20" s="10">
        <f t="shared" ref="L20:L25" si="7">K20*(25/J20)*50000</f>
        <v>439375000</v>
      </c>
      <c r="M20" s="10">
        <f>AVERAGE(I20,L20)</f>
        <v>437187500</v>
      </c>
    </row>
    <row r="21" spans="1:13" x14ac:dyDescent="0.3">
      <c r="A21" s="7" t="s">
        <v>28</v>
      </c>
      <c r="B21" s="8">
        <v>0.52200000000000002</v>
      </c>
      <c r="C21" s="8">
        <v>0.54500000000000004</v>
      </c>
      <c r="D21" s="8">
        <v>0.502</v>
      </c>
      <c r="E21" s="8"/>
      <c r="F21" s="9">
        <f t="shared" si="5"/>
        <v>0.52300000000000002</v>
      </c>
      <c r="G21" s="11">
        <v>3</v>
      </c>
      <c r="H21" s="11">
        <v>608</v>
      </c>
      <c r="I21" s="10">
        <f t="shared" si="6"/>
        <v>253333333.33333334</v>
      </c>
      <c r="J21" s="11">
        <v>3</v>
      </c>
      <c r="K21" s="11">
        <v>480</v>
      </c>
      <c r="L21" s="10">
        <f t="shared" si="7"/>
        <v>200000000.00000003</v>
      </c>
      <c r="M21" s="10">
        <f t="shared" ref="M21:M25" si="8">AVERAGE(I21,L21)</f>
        <v>226666666.66666669</v>
      </c>
    </row>
    <row r="22" spans="1:13" x14ac:dyDescent="0.3">
      <c r="A22" s="7" t="s">
        <v>29</v>
      </c>
      <c r="B22" s="8">
        <v>0.27400000000000002</v>
      </c>
      <c r="C22" s="8">
        <v>0.28399999999999997</v>
      </c>
      <c r="D22" s="8">
        <v>0.25600000000000001</v>
      </c>
      <c r="E22" s="8"/>
      <c r="F22" s="9">
        <f t="shared" si="5"/>
        <v>0.27133333333333337</v>
      </c>
      <c r="G22" s="11">
        <v>3</v>
      </c>
      <c r="H22" s="11">
        <v>338</v>
      </c>
      <c r="I22" s="10">
        <f t="shared" si="6"/>
        <v>140833333.33333334</v>
      </c>
      <c r="J22" s="11">
        <v>6</v>
      </c>
      <c r="K22" s="11">
        <v>366</v>
      </c>
      <c r="L22" s="10">
        <f t="shared" si="7"/>
        <v>76250000</v>
      </c>
      <c r="M22" s="10">
        <f t="shared" si="8"/>
        <v>108541666.66666667</v>
      </c>
    </row>
    <row r="23" spans="1:13" x14ac:dyDescent="0.3">
      <c r="A23" s="7" t="s">
        <v>30</v>
      </c>
      <c r="B23" s="8">
        <v>0.14599999999999999</v>
      </c>
      <c r="C23" s="8">
        <v>0.13700000000000001</v>
      </c>
      <c r="D23" s="8">
        <v>0.14199999999999999</v>
      </c>
      <c r="E23" s="8"/>
      <c r="F23" s="9">
        <f t="shared" si="5"/>
        <v>0.14166666666666669</v>
      </c>
      <c r="G23" s="11">
        <v>6</v>
      </c>
      <c r="H23" s="11">
        <v>169</v>
      </c>
      <c r="I23" s="10">
        <f t="shared" si="6"/>
        <v>35208333.333333336</v>
      </c>
      <c r="J23" s="11">
        <v>6</v>
      </c>
      <c r="K23" s="11">
        <v>318</v>
      </c>
      <c r="L23" s="10">
        <f t="shared" si="7"/>
        <v>66250000</v>
      </c>
      <c r="M23" s="10">
        <f t="shared" si="8"/>
        <v>50729166.666666672</v>
      </c>
    </row>
    <row r="24" spans="1:13" x14ac:dyDescent="0.3">
      <c r="A24" s="7" t="s">
        <v>31</v>
      </c>
      <c r="B24" s="8">
        <v>6.7000000000000004E-2</v>
      </c>
      <c r="C24" s="8">
        <v>6.9000000000000006E-2</v>
      </c>
      <c r="D24" s="8">
        <v>6.8000000000000005E-2</v>
      </c>
      <c r="E24" s="8"/>
      <c r="F24" s="9">
        <f t="shared" si="5"/>
        <v>6.8000000000000005E-2</v>
      </c>
      <c r="G24" s="11">
        <v>12</v>
      </c>
      <c r="H24" s="11">
        <v>207</v>
      </c>
      <c r="I24" s="10">
        <f t="shared" si="6"/>
        <v>21562500.000000004</v>
      </c>
      <c r="J24" s="11">
        <v>12</v>
      </c>
      <c r="K24" s="11">
        <v>208</v>
      </c>
      <c r="L24" s="10">
        <f t="shared" si="7"/>
        <v>21666666.666666668</v>
      </c>
      <c r="M24" s="10">
        <f t="shared" si="8"/>
        <v>21614583.333333336</v>
      </c>
    </row>
    <row r="25" spans="1:13" x14ac:dyDescent="0.3">
      <c r="A25" s="7" t="s">
        <v>32</v>
      </c>
      <c r="B25" s="8">
        <v>4.2000000000000003E-2</v>
      </c>
      <c r="C25" s="8">
        <v>3.9E-2</v>
      </c>
      <c r="D25" s="8">
        <v>5.2999999999999999E-2</v>
      </c>
      <c r="E25" s="8"/>
      <c r="F25" s="9">
        <f t="shared" si="5"/>
        <v>4.4666666666666667E-2</v>
      </c>
      <c r="G25" s="11">
        <v>12</v>
      </c>
      <c r="H25" s="11">
        <v>79</v>
      </c>
      <c r="I25" s="10">
        <f t="shared" si="6"/>
        <v>8229166.666666667</v>
      </c>
      <c r="J25" s="11">
        <v>12</v>
      </c>
      <c r="K25" s="11">
        <v>93</v>
      </c>
      <c r="L25" s="10">
        <f t="shared" si="7"/>
        <v>9687500</v>
      </c>
      <c r="M25" s="10">
        <f t="shared" si="8"/>
        <v>8958333.333333334</v>
      </c>
    </row>
    <row r="26" spans="1:13" x14ac:dyDescent="0.3">
      <c r="A26" s="3"/>
      <c r="B26" s="4"/>
      <c r="C26" s="4"/>
      <c r="D26" s="4"/>
      <c r="E26" s="4"/>
      <c r="F26" s="12"/>
      <c r="G26" s="13"/>
      <c r="H26" s="13"/>
      <c r="I26" s="15"/>
      <c r="J26" s="15"/>
      <c r="K26" s="15"/>
      <c r="L26" s="15"/>
      <c r="M26" s="15"/>
    </row>
    <row r="27" spans="1:13" x14ac:dyDescent="0.3">
      <c r="A27" s="7" t="s">
        <v>37</v>
      </c>
      <c r="B27" s="7">
        <v>0.96899999999999997</v>
      </c>
      <c r="C27" s="7">
        <v>1.0129999999999999</v>
      </c>
      <c r="D27" s="7">
        <v>1.016</v>
      </c>
      <c r="E27" s="7"/>
      <c r="F27" s="18">
        <f t="shared" ref="F27:F33" si="9">AVERAGE(B27:D27)</f>
        <v>0.9993333333333333</v>
      </c>
      <c r="G27" s="19">
        <v>1</v>
      </c>
      <c r="H27" s="19">
        <v>514</v>
      </c>
      <c r="I27" s="20">
        <f t="shared" ref="I27:I33" si="10">H27*(25/G27)*50000</f>
        <v>642500000</v>
      </c>
      <c r="J27" s="7">
        <v>1</v>
      </c>
      <c r="K27" s="7">
        <v>535</v>
      </c>
      <c r="L27" s="20">
        <f t="shared" ref="L27:L33" si="11">K27*(25/J27)*50000</f>
        <v>668750000</v>
      </c>
      <c r="M27" s="10">
        <f t="shared" ref="M27:M33" si="12">AVERAGE(I27,L27)</f>
        <v>655625000</v>
      </c>
    </row>
    <row r="28" spans="1:13" x14ac:dyDescent="0.3">
      <c r="A28" s="7" t="s">
        <v>38</v>
      </c>
      <c r="B28" s="7">
        <v>0.71099999999999997</v>
      </c>
      <c r="C28" s="7">
        <v>0.64400000000000002</v>
      </c>
      <c r="D28" s="7">
        <v>0.70199999999999996</v>
      </c>
      <c r="E28" s="7">
        <v>0.69499999999999995</v>
      </c>
      <c r="F28" s="18">
        <f t="shared" si="9"/>
        <v>0.68566666666666665</v>
      </c>
      <c r="G28" s="19">
        <v>2</v>
      </c>
      <c r="H28" s="19">
        <v>392</v>
      </c>
      <c r="I28" s="20">
        <f t="shared" si="10"/>
        <v>245000000</v>
      </c>
      <c r="J28" s="7">
        <v>2</v>
      </c>
      <c r="K28" s="7">
        <v>409</v>
      </c>
      <c r="L28" s="20">
        <f t="shared" si="11"/>
        <v>255625000</v>
      </c>
      <c r="M28" s="10">
        <f t="shared" si="12"/>
        <v>250312500</v>
      </c>
    </row>
    <row r="29" spans="1:13" x14ac:dyDescent="0.3">
      <c r="A29" s="7" t="s">
        <v>39</v>
      </c>
      <c r="B29" s="7">
        <v>0.36299999999999999</v>
      </c>
      <c r="C29" s="7">
        <v>0.40600000000000003</v>
      </c>
      <c r="D29" s="7">
        <v>0.39400000000000002</v>
      </c>
      <c r="E29" s="7"/>
      <c r="F29" s="18">
        <f t="shared" si="9"/>
        <v>0.38766666666666666</v>
      </c>
      <c r="G29" s="19">
        <v>6</v>
      </c>
      <c r="H29" s="19">
        <v>521</v>
      </c>
      <c r="I29" s="20">
        <f t="shared" si="10"/>
        <v>108541666.66666667</v>
      </c>
      <c r="J29" s="7">
        <v>2</v>
      </c>
      <c r="K29" s="7">
        <v>338</v>
      </c>
      <c r="L29" s="20">
        <f t="shared" si="11"/>
        <v>211250000</v>
      </c>
      <c r="M29" s="10">
        <f t="shared" si="12"/>
        <v>159895833.33333334</v>
      </c>
    </row>
    <row r="30" spans="1:13" x14ac:dyDescent="0.3">
      <c r="A30" s="7" t="s">
        <v>40</v>
      </c>
      <c r="B30" s="7">
        <v>0.19900000000000001</v>
      </c>
      <c r="C30" s="7">
        <v>0.188</v>
      </c>
      <c r="D30" s="7">
        <v>0.19500000000000001</v>
      </c>
      <c r="E30" s="7"/>
      <c r="F30" s="18">
        <f t="shared" si="9"/>
        <v>0.19400000000000003</v>
      </c>
      <c r="G30" s="21">
        <v>12</v>
      </c>
      <c r="H30" s="21">
        <v>313</v>
      </c>
      <c r="I30" s="22">
        <f t="shared" si="10"/>
        <v>32604166.666666668</v>
      </c>
      <c r="J30" s="7">
        <v>6</v>
      </c>
      <c r="K30" s="7">
        <v>283</v>
      </c>
      <c r="L30" s="20">
        <f t="shared" si="11"/>
        <v>58958333.333333336</v>
      </c>
      <c r="M30" s="10">
        <f>AVERAGE(L30)</f>
        <v>58958333.333333336</v>
      </c>
    </row>
    <row r="31" spans="1:13" x14ac:dyDescent="0.3">
      <c r="A31" s="7" t="s">
        <v>41</v>
      </c>
      <c r="B31" s="7">
        <v>8.7999999999999995E-2</v>
      </c>
      <c r="C31" s="7">
        <v>8.7999999999999995E-2</v>
      </c>
      <c r="D31" s="7">
        <v>0.10299999999999999</v>
      </c>
      <c r="E31" s="7"/>
      <c r="F31" s="18">
        <f t="shared" si="9"/>
        <v>9.2999999999999985E-2</v>
      </c>
      <c r="G31" s="19">
        <v>12</v>
      </c>
      <c r="H31" s="19">
        <v>247</v>
      </c>
      <c r="I31" s="20">
        <f t="shared" si="10"/>
        <v>25729166.666666668</v>
      </c>
      <c r="J31" s="7">
        <v>12</v>
      </c>
      <c r="K31" s="7">
        <v>335</v>
      </c>
      <c r="L31" s="20">
        <f t="shared" si="11"/>
        <v>34895833.333333336</v>
      </c>
      <c r="M31" s="10">
        <f t="shared" si="12"/>
        <v>30312500</v>
      </c>
    </row>
    <row r="32" spans="1:13" x14ac:dyDescent="0.3">
      <c r="A32" s="7" t="s">
        <v>42</v>
      </c>
      <c r="B32" s="7">
        <v>4.2999999999999997E-2</v>
      </c>
      <c r="C32" s="7">
        <v>4.2000000000000003E-2</v>
      </c>
      <c r="D32" s="7">
        <v>0.05</v>
      </c>
      <c r="E32" s="7"/>
      <c r="F32" s="18">
        <f t="shared" si="9"/>
        <v>4.5000000000000005E-2</v>
      </c>
      <c r="G32" s="19">
        <v>12</v>
      </c>
      <c r="H32" s="19">
        <v>177</v>
      </c>
      <c r="I32" s="20">
        <f t="shared" si="10"/>
        <v>18437500</v>
      </c>
      <c r="J32" s="7">
        <v>12</v>
      </c>
      <c r="K32" s="7">
        <v>99</v>
      </c>
      <c r="L32" s="20">
        <f t="shared" si="11"/>
        <v>10312500.000000002</v>
      </c>
      <c r="M32" s="10">
        <f t="shared" si="12"/>
        <v>14375000</v>
      </c>
    </row>
    <row r="33" spans="1:13" x14ac:dyDescent="0.3">
      <c r="A33" s="7" t="s">
        <v>43</v>
      </c>
      <c r="B33" s="7">
        <v>0.03</v>
      </c>
      <c r="C33" s="7">
        <v>2.7E-2</v>
      </c>
      <c r="D33" s="7">
        <v>2.3E-2</v>
      </c>
      <c r="E33" s="7"/>
      <c r="F33" s="18">
        <f t="shared" si="9"/>
        <v>2.6666666666666661E-2</v>
      </c>
      <c r="G33" s="19">
        <v>12</v>
      </c>
      <c r="H33" s="19">
        <v>78</v>
      </c>
      <c r="I33" s="20">
        <f t="shared" si="10"/>
        <v>8125000</v>
      </c>
      <c r="J33" s="7">
        <v>12</v>
      </c>
      <c r="K33" s="7">
        <v>84</v>
      </c>
      <c r="L33" s="20">
        <f t="shared" si="11"/>
        <v>8750000</v>
      </c>
      <c r="M33" s="10">
        <f t="shared" si="12"/>
        <v>8437500</v>
      </c>
    </row>
  </sheetData>
  <phoneticPr fontId="2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ZIRC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 Matthews</dc:creator>
  <cp:lastModifiedBy>Jen Matthews</cp:lastModifiedBy>
  <cp:lastPrinted>2020-01-16T16:26:20Z</cp:lastPrinted>
  <dcterms:created xsi:type="dcterms:W3CDTF">2010-11-29T21:08:42Z</dcterms:created>
  <dcterms:modified xsi:type="dcterms:W3CDTF">2020-01-16T16:31:28Z</dcterms:modified>
</cp:coreProperties>
</file>